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ENOVO\Desktop\NIGUA CIERRE\NUEVA ETAPA MATADERO\"/>
    </mc:Choice>
  </mc:AlternateContent>
  <xr:revisionPtr revIDLastSave="0" documentId="13_ncr:1_{9823B213-DBA4-4655-B566-9EAD4602F309}" xr6:coauthVersionLast="47" xr6:coauthVersionMax="47" xr10:uidLastSave="{00000000-0000-0000-0000-000000000000}"/>
  <bookViews>
    <workbookView xWindow="-120" yWindow="-120" windowWidth="20730" windowHeight="11040" xr2:uid="{00000000-000D-0000-FFFF-FFFF00000000}"/>
  </bookViews>
  <sheets>
    <sheet name="PRESUPUESTO" sheetId="1" r:id="rId1"/>
    <sheet name="Sheet1" sheetId="2" r:id="rId2"/>
    <sheet name="sheet2" sheetId="3" r:id="rId3"/>
  </sheets>
  <definedNames>
    <definedName name="_xlnm.Print_Area" localSheetId="0">PRESUPUESTO!$A$1:$G$194</definedName>
    <definedName name="_xlnm.Print_Area" localSheetId="2">sheet2!$A$1:$K$24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4" i="1" l="1"/>
  <c r="G163" i="1" l="1"/>
  <c r="A161" i="1" l="1"/>
  <c r="A151" i="1"/>
  <c r="A135" i="1"/>
  <c r="A136" i="1" s="1"/>
  <c r="A137" i="1" s="1"/>
  <c r="A138" i="1" s="1"/>
  <c r="A139" i="1" s="1"/>
  <c r="A140" i="1" s="1"/>
  <c r="A141" i="1" s="1"/>
  <c r="A142" i="1" s="1"/>
  <c r="A143" i="1" s="1"/>
  <c r="A144" i="1" s="1"/>
  <c r="A145" i="1" s="1"/>
  <c r="A146" i="1" s="1"/>
  <c r="A147" i="1" s="1"/>
  <c r="A148" i="1" s="1"/>
  <c r="A122" i="1"/>
  <c r="A123" i="1" s="1"/>
  <c r="A124" i="1" s="1"/>
  <c r="A125" i="1" s="1"/>
  <c r="A126" i="1" s="1"/>
  <c r="A127" i="1" s="1"/>
  <c r="A128" i="1" s="1"/>
  <c r="A129" i="1" s="1"/>
  <c r="A130" i="1" s="1"/>
  <c r="A131" i="1" s="1"/>
  <c r="G121" i="1" l="1"/>
  <c r="C113" i="1"/>
  <c r="C95" i="1"/>
  <c r="F95" i="1" s="1"/>
  <c r="C96" i="1"/>
  <c r="C106" i="1" s="1"/>
  <c r="G99" i="1" l="1"/>
  <c r="C107" i="1"/>
  <c r="G111" i="1" l="1"/>
  <c r="G157" i="1"/>
  <c r="G155" i="1"/>
  <c r="G153" i="1"/>
  <c r="G105" i="1"/>
  <c r="G150" i="1"/>
  <c r="G94" i="1" l="1"/>
  <c r="A114" i="1"/>
  <c r="A115" i="1" s="1"/>
  <c r="A116" i="1" s="1"/>
  <c r="A117" i="1" s="1"/>
  <c r="A118" i="1" s="1"/>
  <c r="A106" i="1"/>
  <c r="A107" i="1" s="1"/>
  <c r="A108" i="1" s="1"/>
  <c r="A102" i="1"/>
  <c r="A95" i="1"/>
  <c r="A96" i="1" s="1"/>
  <c r="G77" i="1"/>
  <c r="G134" i="1"/>
  <c r="F87" i="1"/>
  <c r="G87" i="1" s="1"/>
  <c r="A61" i="1"/>
  <c r="A62" i="1" s="1"/>
  <c r="A63" i="1" s="1"/>
  <c r="A42" i="1"/>
  <c r="A43" i="1" s="1"/>
  <c r="A32" i="1"/>
  <c r="A33" i="1" s="1"/>
  <c r="F28" i="1"/>
  <c r="F29" i="1"/>
  <c r="A26" i="1"/>
  <c r="A29" i="1" s="1"/>
  <c r="F24" i="1"/>
  <c r="A24" i="1"/>
  <c r="F23" i="1"/>
  <c r="G45" i="1" l="1"/>
  <c r="G22" i="1"/>
  <c r="G31" i="1"/>
  <c r="A27" i="1"/>
  <c r="G60" i="1"/>
  <c r="A34" i="1"/>
  <c r="A64" i="1"/>
  <c r="A65" i="1" s="1"/>
  <c r="A66" i="1" s="1"/>
  <c r="A67" i="1" s="1"/>
  <c r="A68" i="1" s="1"/>
  <c r="F26" i="1"/>
  <c r="G38" i="1"/>
  <c r="F27" i="1"/>
  <c r="G70" i="1"/>
  <c r="A36" i="1" l="1"/>
  <c r="G25" i="1"/>
  <c r="F20" i="1"/>
  <c r="G19" i="1" l="1"/>
  <c r="G89" i="1" s="1"/>
  <c r="G160" i="1" l="1"/>
  <c r="G166" i="1" l="1"/>
  <c r="G168" i="1" s="1"/>
  <c r="F173" i="1" l="1"/>
  <c r="F178" i="1"/>
  <c r="G180" i="1" s="1"/>
  <c r="G181" i="1" s="1"/>
  <c r="G182" i="1" s="1"/>
  <c r="G184" i="1" s="1"/>
  <c r="F172" i="1"/>
  <c r="F171" i="1"/>
  <c r="F177" i="1"/>
  <c r="F174" i="1"/>
  <c r="F175" i="1"/>
  <c r="F176" i="1"/>
</calcChain>
</file>

<file path=xl/sharedStrings.xml><?xml version="1.0" encoding="utf-8"?>
<sst xmlns="http://schemas.openxmlformats.org/spreadsheetml/2006/main" count="246" uniqueCount="157">
  <si>
    <t>PROYECTO:</t>
  </si>
  <si>
    <t>LUGAR:</t>
  </si>
  <si>
    <t xml:space="preserve">SAN GREGORIO NIGUA </t>
  </si>
  <si>
    <t>UNIDAD:</t>
  </si>
  <si>
    <t>FECHA:</t>
  </si>
  <si>
    <t>A</t>
  </si>
  <si>
    <t xml:space="preserve">ITEM </t>
  </si>
  <si>
    <t xml:space="preserve">DESCRIPCION </t>
  </si>
  <si>
    <t>CANT.</t>
  </si>
  <si>
    <t>UD</t>
  </si>
  <si>
    <t>P.U</t>
  </si>
  <si>
    <t>P.T</t>
  </si>
  <si>
    <t xml:space="preserve">MONTO TOTAL </t>
  </si>
  <si>
    <t>M2</t>
  </si>
  <si>
    <t>M3</t>
  </si>
  <si>
    <t xml:space="preserve">HORMIGON ARMADO </t>
  </si>
  <si>
    <t>Subtotal Matadero</t>
  </si>
  <si>
    <t>m2</t>
  </si>
  <si>
    <t>PARTIDAS</t>
  </si>
  <si>
    <t>CANTIDAD</t>
  </si>
  <si>
    <t>ud</t>
  </si>
  <si>
    <t>PRECIO UNITARIO</t>
  </si>
  <si>
    <t>VALOR</t>
  </si>
  <si>
    <t>LIMPIEZA</t>
  </si>
  <si>
    <t>p.a</t>
  </si>
  <si>
    <t>TOTAL GASTOS DIRECTOS</t>
  </si>
  <si>
    <t>GASTOS INDIRECTOS</t>
  </si>
  <si>
    <t>Dirección Técnica</t>
  </si>
  <si>
    <t>Gastos Administrativos</t>
  </si>
  <si>
    <t>Seguros, poliza y fianza</t>
  </si>
  <si>
    <t>Transporte de materiales y equipos</t>
  </si>
  <si>
    <t>Ley 6/86</t>
  </si>
  <si>
    <t>supervision</t>
  </si>
  <si>
    <t>ITBIS norma 07-07</t>
  </si>
  <si>
    <t xml:space="preserve">Decreto 319-98- CODIA </t>
  </si>
  <si>
    <t>SUB-TOTAL</t>
  </si>
  <si>
    <t xml:space="preserve">IMPREVISTO </t>
  </si>
  <si>
    <t>TOTAL GASTOS</t>
  </si>
  <si>
    <t>PRECIO TOTAL</t>
  </si>
  <si>
    <t>ML</t>
  </si>
  <si>
    <t>UND</t>
  </si>
  <si>
    <t>PA</t>
  </si>
  <si>
    <t xml:space="preserve">ELABORADO POR: </t>
  </si>
  <si>
    <t xml:space="preserve">Construccion techo de Nave, Incluye Techo de Aluzinc Acanalado, Caño de Techo, Caballete de techo, Tormillo Estructurares, Pernos de anclaje, Correa de techo, Tensore de correa, Bajante pluviales, Placa de apoyo en union, Soldadura de elementos, Pintura de miembro contra oxido, Visaje de estructura, .   Acero a utilizar: para miembros estructurales, vigas , A-572, grado 50 para placas de apoyos y uniones, A-36, Para tornillos A-325, la construccion se hara bajo la Norma , ACI-318,AISC, Y AWS Y MOPC.. </t>
  </si>
  <si>
    <t>TERMINACION  DE SUPERFICIE</t>
  </si>
  <si>
    <t>Pañete</t>
  </si>
  <si>
    <t>Fraguache</t>
  </si>
  <si>
    <t>Canto</t>
  </si>
  <si>
    <t>Pintura de muro dos mano acrílico</t>
  </si>
  <si>
    <t>PUERTAS Y VENTANAS</t>
  </si>
  <si>
    <t>Ventanas corredera de Aluminioy vidrio claro 3/16 y Perfil P65</t>
  </si>
  <si>
    <t>P2</t>
  </si>
  <si>
    <t>Puerta Comercial de doble hoja en perfilería blanca tradicional 2.00m x 2.10m</t>
  </si>
  <si>
    <t>Puerta Comercial de doble hoja en perfilería blanca tradicional 1.50m x 2.70m</t>
  </si>
  <si>
    <t>Puerta de Plolimetálica con marco y con llavín (0.90m x 2.70m)</t>
  </si>
  <si>
    <t>Puerta enrollable 1.50 x 2.70 m</t>
  </si>
  <si>
    <t>REVESTIMIENTOS</t>
  </si>
  <si>
    <t xml:space="preserve">Cerámica de Piso 0.30 x 0.30 </t>
  </si>
  <si>
    <t>Torta de Piso para colocar cerámica</t>
  </si>
  <si>
    <t xml:space="preserve">Piso granito 0.30m x 0.30 fondo gris </t>
  </si>
  <si>
    <t>Zócalo de granito  0.07X 0.30m</t>
  </si>
  <si>
    <t>Revestimiento de cerámica de paredes 0.30x0.60m en baños</t>
  </si>
  <si>
    <t>INSTALACIONES ELECTRICAS</t>
  </si>
  <si>
    <t>INSTALACIONES SANITARIAS</t>
  </si>
  <si>
    <t>Instalación de sistema sanitario (Salidas de agua potable, drenaje sanitario de 2´´, drenaje sanitario de 4´´, rejillas de piso, etc)</t>
  </si>
  <si>
    <t>P.A</t>
  </si>
  <si>
    <t>Suministro e Instalación Inodoros Convix Blanco</t>
  </si>
  <si>
    <t>Lavamanos</t>
  </si>
  <si>
    <t>Orinales</t>
  </si>
  <si>
    <t>Registros sanitarios</t>
  </si>
  <si>
    <t>Trampa de Grasa</t>
  </si>
  <si>
    <t>Tope de Granito para Lavamanos</t>
  </si>
  <si>
    <t>MISCELANEOS</t>
  </si>
  <si>
    <t>Plafón comercial Vinyl Yeso 0.60 x 0.60</t>
  </si>
  <si>
    <t>Suministro y regado Tierra para Corral</t>
  </si>
  <si>
    <t xml:space="preserve">Construccion planta de tratamiento según diseño, (ver presup. Anexo) </t>
  </si>
  <si>
    <t>m²</t>
  </si>
  <si>
    <t>m³</t>
  </si>
  <si>
    <t>OTROS</t>
  </si>
  <si>
    <t>Suministro instalacion de lamparas, tipo estanca 48''.</t>
  </si>
  <si>
    <t>Instalacion salidas cenitales alambradas con 5 pies de cable de goma.</t>
  </si>
  <si>
    <t>Suministro e Instalación Tomacorrientes 110 v Polímero Color blanco</t>
  </si>
  <si>
    <t>Suministro e instalacion de switch transfer de 200 amps monofasico con breaker con contactores.</t>
  </si>
  <si>
    <t>Suminitro e instalacion extractor tipo plafon S&amp;P modelo CFP-120 ducteado al exteror con ducto flexible 3''.</t>
  </si>
  <si>
    <t>Suministro e Instalación de Interruptores sencillo Polímero Color blanco (Pure White) con botoneras color blanco control axial y placa dedicada de soporte</t>
  </si>
  <si>
    <t>Suministro e instalación de sistema de puesta a tierra del mercado nuevo de Nigua, para estos fines se realizara una sanja preparada con carbón, sal y barras de cobre y cable desnudo THHN #2/0, se interconectara el aterrizaje de la planta, transformador y estructuras del mercado.</t>
  </si>
  <si>
    <t>Acometida alimentacion electrica Transfer y Panel Board desde el transformador y el generador electrico, compuesta de 2 lineas de cable 3/0, 1 linea neutro de cable #2 y una linea tierra #4.</t>
  </si>
  <si>
    <t>Pies</t>
  </si>
  <si>
    <t>Acometida alimentacion electrica Panel Board desde el transformador y el generador electrico, compuesta de 2 lineas de cable 3/0, 1 linea neutro de cable #2 y una linea tierra #4.</t>
  </si>
  <si>
    <t>Suministro e Instalación de Load Center (Panel de Distribución General) N1CAJA BREAKER G.E. TL30420C 30 CIRCUITOS 200A 3PH</t>
  </si>
  <si>
    <t>Suministro e Instalación de Load Center e instalacion del matadero (Panel de Distribución) CAJA DE BREAKER 1F 24 CIRC. 24 CIRCUITO 125A 1PH.</t>
  </si>
  <si>
    <t>Transformador tipo PadMounted 37.5 KVA</t>
  </si>
  <si>
    <t xml:space="preserve">Canalizacion acometida electrica para cable URD #2 al 100% alimentacion transformadot tipo Pad Mounted 37.5Kva </t>
  </si>
  <si>
    <t>Alimentadores Aires acondicionados.</t>
  </si>
  <si>
    <t>PLANCHA PANELES PARA CUARTO FRIO 3 PULG A 2.82 MTS TECHOS Tipo sandwich, Pre-Pintado Blanco / Material resistente al interperie.</t>
  </si>
  <si>
    <t>PLANCHA AISLANTE PARA PISO DE CUARTO FRIO A 3
PULG DE ESPESOR</t>
  </si>
  <si>
    <t>PUERTA TIPO AMERICANA DIM 1.20 X 1.95 MTS</t>
  </si>
  <si>
    <t>MTS MATERIALES GASTABLE</t>
  </si>
  <si>
    <t>MTS INSTALACION EN LA CIUDAD</t>
  </si>
  <si>
    <t>Evap. C/D 12K BTU 220/1/60 (LET120B). Unidad Copeland 3 HP 220/1/60 HT-MT-LT Varios Ref, Tubería de cobre, aislante tubería, Termostado, válvulas, filtros, etc.</t>
  </si>
  <si>
    <t>CUARTO FRÍO</t>
  </si>
  <si>
    <t>Suministro e Instalación de C/F DIM 4.65 X 2.82 X 2.50 MTS CON PLANCHA PANELES PARA CUARTO FRIO 3 PULG A 2.50 MTS PAREDES Tipo sandwich, Pre-Pintado Blanco / Material resistente al interperie.</t>
  </si>
  <si>
    <t>TERMINCACIONES DE SUPERFICIE</t>
  </si>
  <si>
    <t>fraguache</t>
  </si>
  <si>
    <t>pañete interior y exterior (incluye cantos y mochetas)</t>
  </si>
  <si>
    <t xml:space="preserve">TERMINACIONES </t>
  </si>
  <si>
    <t xml:space="preserve">suministro y colocacion ceramica pared de baño </t>
  </si>
  <si>
    <t xml:space="preserve">suministro y colocacion de tope de granito para lavamanos </t>
  </si>
  <si>
    <t>PINTURA</t>
  </si>
  <si>
    <t xml:space="preserve">pintura base </t>
  </si>
  <si>
    <t xml:space="preserve">pintura interior y exterior </t>
  </si>
  <si>
    <t>imprimado de antioxidante industrial y pintado 2 manos de esmalte</t>
  </si>
  <si>
    <t xml:space="preserve">PORTAJE, VENTANA Y HERRERIA </t>
  </si>
  <si>
    <t>suministro y colocacion de puertas polimetal para los baños</t>
  </si>
  <si>
    <t xml:space="preserve">INSTALACIONES SANITARIAS </t>
  </si>
  <si>
    <t>INSTALACIONES ELECTRICAS ,VER PRESUPUESTO ANEXO</t>
  </si>
  <si>
    <t>PARQUEO PRINCIPAL y AREA DE CARGA Y DESCARGA DE  MERCADO Y MATADERO (VER DETALLE ANEXO)</t>
  </si>
  <si>
    <t>Verja perimetral, Mercado y matadero, ver presupuesto anexo</t>
  </si>
  <si>
    <t>Contruccion Mercado (Segunda Etapa)</t>
  </si>
  <si>
    <t>Lampara tipo high bay 100W 6500K</t>
  </si>
  <si>
    <t>Suministro e instalacion de lampara tipo cobra iluminacion exterior de 100 Watts LED</t>
  </si>
  <si>
    <t>Poste de iluminación 35 pies de altura.</t>
  </si>
  <si>
    <t>Suministro e instalación de acometida de data( Tubería de EMT 2", registros de 10" x 10" x 6, abrazaderas emt 2", conectores rectos de 2" y doble tubería en bx de 1")</t>
  </si>
  <si>
    <t>pl</t>
  </si>
  <si>
    <t>Suministro e Instalación de Load Center e instalacion del mercado (Panel de Distribución) CAJA DE BREAKER 1F 24 CIRC. 24 CIRCUITO 125A 1PH.</t>
  </si>
  <si>
    <t>Salidas para conexion abanicos area de mercado e instalacion de los mismos.</t>
  </si>
  <si>
    <t>Canalizacion en tuberia EMT tuberias principales para circuitos electricos desde el cuarto electrico.</t>
  </si>
  <si>
    <t>Canalizacion tuberias principales interiores para Data</t>
  </si>
  <si>
    <t>Pararayos Polimerico 9Kva</t>
  </si>
  <si>
    <t>SUMINISTRO DE GENERADOR ELECTRICO</t>
  </si>
  <si>
    <t>Generador marca Montana con motor Cummis, 40 KW, monofasico 208/220V, para exterior silencioso. Incluye Izado de Equipo</t>
  </si>
  <si>
    <t>ESTRUCTURA METALICA(TECHO CORRAL Y MATADERO)</t>
  </si>
  <si>
    <t>CALLE LATERAL INTERNA QUE CONDUCE HACIA LA ENTRADA DEL ÁREA DE CARGA Y DESCARGA DEL MERCADO Y MATADERO (VER DETALLE ANEXO)</t>
  </si>
  <si>
    <t>Ventanas corredera de Aluminio y vidrio claro 3/16 y Perfil P65</t>
  </si>
  <si>
    <t>suministro y colocacion de puertas enrrollables en locales mercado</t>
  </si>
  <si>
    <t xml:space="preserve">suministro y colocacion ceramica Piso de baño </t>
  </si>
  <si>
    <t xml:space="preserve">Suministro y colocacion de divisiones de baño en melanina </t>
  </si>
  <si>
    <t>Suministro y colocación de Verja Metálica Frontal en perfiles HG de 2´´x 1´´, con sus terminaciones en pintura antioxido gris. (Ver detalle de diseño en planos)</t>
  </si>
  <si>
    <t>Suministro y colocacion de Puerta Peatonal Metálica en Tola HN 1/16´´ de 1.00m x 2.10m</t>
  </si>
  <si>
    <t>Subtotal Mercado</t>
  </si>
  <si>
    <t>Suministro y colocación Portón de Metal corrediza con estructura en perfiles 2´´x 2´´ y diseño inferior en tola negra lisa. (Ver detalle de diseño en planos)</t>
  </si>
  <si>
    <t>suministro y colocación de ventanas metalicas tipo Louvers.</t>
  </si>
  <si>
    <t>Salida Agua Potable. 1/2" - Polietileno 18mm</t>
  </si>
  <si>
    <t>Bomba de agua marca Matra TDm T/JET/60 de 1HP con su tanque hidroneumático de fibra de 42 gls.</t>
  </si>
  <si>
    <t>Suministro e Instalación de sistema sanitario mercado ( drenaje sanitario de 2´´, drenaje de 3´´, drenaje sanitario de 4´´, rejillas de piso, Canaleta central con parrilla en Hierro, etc)</t>
  </si>
  <si>
    <t>Caseta en blocks de 6´´ para Bomba Hidraúlica, esto con sus terminaciones en pañete, puerta metálica e instalaciones eléctricas.</t>
  </si>
  <si>
    <t>Zapata de columnas corral 1.00 x 1.00*0.35mx Ø1/2 h=0.35,</t>
  </si>
  <si>
    <t>Pedestales (0.30. x 0.30)  8 de 1/2"  y  EST Ø3/8"@0.20, hormigón 210/kg/cm2</t>
  </si>
  <si>
    <t>Compra y Contrataciones</t>
  </si>
  <si>
    <t>20/10/2023</t>
  </si>
  <si>
    <t>Construccion Matadero (Segunda Etapa)</t>
  </si>
  <si>
    <t xml:space="preserve">Gabinetes y meseta </t>
  </si>
  <si>
    <t>Mesas de trabajo en Acero Inoxidable 304 con niveladores en las patas y refuerzos tipo omega debajo de las mesas. Cuya medidas principales son : Mesa 120´´ x 24´´ x 36´´, Mesa de 171´´ x 24´´ x 36´´ y otra Mesa en L de 156´´ x 24´´ x 36´´ y 150´´ x 24´´ x 36´´.</t>
  </si>
  <si>
    <t>Fregadero Industrial de 3 pozas en acero inoxidable 304 con medidas principales de 127´´ x 30´´ x 34´´ y 8 patas con sus niveladores en tubos redondos de 1 1/2´´.</t>
  </si>
  <si>
    <t>Pedestales (60x60) 8Ø 3/4" Y 8Ø 1/2" - 3/8"@0.20m 1:2:4 CON LIGADORA, hormigón 210/kg/cm2</t>
  </si>
  <si>
    <t xml:space="preserve">
Departamento de Obras Públicas Municipales.</t>
  </si>
  <si>
    <t>Mercado y Matadero Municipal Nigua, Segunda etapa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</si>
</sst>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dd/mm/yyyy;@"/>
    <numFmt numFmtId="166" formatCode="#,##0.00;[Red]#,##0.00"/>
    <numFmt numFmtId="167" formatCode="_-&quot;$&quot;* #,##0.00_-;\-&quot;$&quot;* #,##0.00_-;_-&quot;$&quot;* &quot;-&quot;??_-;_-@_-"/>
  </numFmts>
  <fonts count="14" x14ac:knownFonts="1">
    <font>
      <sz val="11"/>
      <color theme="1"/>
      <name val="Calibri"/>
      <family val="2"/>
      <scheme val="minor"/>
    </font>
    <font>
      <sz val="11"/>
      <color theme="1"/>
      <name val="Calibri"/>
      <family val="2"/>
      <scheme val="minor"/>
    </font>
    <font>
      <b/>
      <sz val="12"/>
      <name val="Lucida Sans"/>
      <family val="2"/>
    </font>
    <font>
      <sz val="12"/>
      <name val="Lucida Sans"/>
      <family val="2"/>
    </font>
    <font>
      <sz val="10"/>
      <name val="Arial"/>
      <family val="2"/>
    </font>
    <font>
      <sz val="11"/>
      <color rgb="FF000000"/>
      <name val="Calibri"/>
      <family val="2"/>
      <charset val="204"/>
    </font>
    <font>
      <sz val="11"/>
      <name val="Lucida Sans"/>
      <family val="2"/>
    </font>
    <font>
      <b/>
      <sz val="11"/>
      <name val="Lucida Sans"/>
      <family val="2"/>
    </font>
    <font>
      <b/>
      <sz val="14"/>
      <name val="Lucida Sans"/>
      <family val="2"/>
    </font>
    <font>
      <sz val="16"/>
      <name val="Lucida Sans"/>
      <family val="2"/>
    </font>
    <font>
      <b/>
      <sz val="8"/>
      <name val="Lucida Sans"/>
      <family val="2"/>
    </font>
    <font>
      <b/>
      <sz val="16"/>
      <name val="Lucida Sans"/>
      <family val="2"/>
    </font>
    <font>
      <sz val="14"/>
      <name val="Lucida Sans"/>
      <family val="2"/>
    </font>
    <font>
      <u/>
      <sz val="16"/>
      <name val="Lucida Sans"/>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34998626667073579"/>
        <bgColor indexed="64"/>
      </patternFill>
    </fill>
  </fills>
  <borders count="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s>
  <cellStyleXfs count="14">
    <xf numFmtId="0" fontId="0" fillId="0" borderId="0"/>
    <xf numFmtId="164"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4" fillId="0" borderId="0"/>
    <xf numFmtId="9" fontId="5" fillId="0" borderId="0" applyFont="0" applyFill="0" applyBorder="0" applyAlignment="0" applyProtection="0"/>
    <xf numFmtId="164" fontId="5" fillId="0" borderId="0" applyFont="0" applyFill="0" applyBorder="0" applyAlignment="0" applyProtection="0"/>
    <xf numFmtId="9" fontId="4" fillId="0" borderId="0" applyFont="0" applyFill="0" applyBorder="0" applyAlignment="0" applyProtection="0"/>
    <xf numFmtId="167" fontId="1" fillId="0" borderId="0" applyFont="0" applyFill="0" applyBorder="0" applyAlignment="0" applyProtection="0"/>
    <xf numFmtId="0" fontId="4" fillId="0" borderId="0"/>
    <xf numFmtId="164" fontId="4" fillId="0" borderId="0" applyFont="0" applyFill="0" applyBorder="0" applyAlignment="0" applyProtection="0"/>
    <xf numFmtId="43" fontId="1" fillId="0" borderId="0" applyFont="0" applyFill="0" applyBorder="0" applyAlignment="0" applyProtection="0"/>
  </cellStyleXfs>
  <cellXfs count="141">
    <xf numFmtId="0" fontId="0" fillId="0" borderId="0" xfId="0"/>
    <xf numFmtId="0" fontId="2" fillId="3" borderId="5" xfId="0" applyFont="1" applyFill="1" applyBorder="1" applyAlignment="1">
      <alignment vertical="center"/>
    </xf>
    <xf numFmtId="0" fontId="3" fillId="3" borderId="5" xfId="0" applyFont="1" applyFill="1" applyBorder="1" applyAlignment="1">
      <alignment vertical="center"/>
    </xf>
    <xf numFmtId="2" fontId="3" fillId="0" borderId="0" xfId="0" applyNumberFormat="1" applyFont="1" applyAlignment="1">
      <alignment horizontal="right" vertical="center"/>
    </xf>
    <xf numFmtId="164" fontId="3" fillId="3" borderId="5" xfId="4" applyFont="1" applyFill="1" applyBorder="1" applyAlignment="1" applyProtection="1">
      <alignment vertical="center"/>
    </xf>
    <xf numFmtId="164" fontId="3" fillId="3" borderId="5" xfId="4" applyFont="1" applyFill="1" applyBorder="1" applyAlignment="1" applyProtection="1">
      <alignment vertical="center"/>
      <protection locked="0"/>
    </xf>
    <xf numFmtId="164" fontId="2" fillId="3" borderId="6" xfId="5" applyNumberFormat="1" applyFont="1" applyFill="1" applyBorder="1" applyAlignment="1">
      <alignment vertical="center"/>
    </xf>
    <xf numFmtId="43" fontId="2" fillId="0" borderId="8" xfId="3" applyFont="1" applyFill="1" applyBorder="1" applyAlignment="1">
      <alignmen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pplyProtection="1">
      <alignment horizontal="center" vertical="center"/>
      <protection locked="0"/>
    </xf>
    <xf numFmtId="0" fontId="3" fillId="0" borderId="0" xfId="0" applyFont="1" applyAlignment="1">
      <alignment horizontal="left" vertical="center" wrapText="1"/>
    </xf>
    <xf numFmtId="0" fontId="10" fillId="0" borderId="0" xfId="0" applyFont="1" applyAlignment="1">
      <alignment vertical="center"/>
    </xf>
    <xf numFmtId="0" fontId="11" fillId="0" borderId="0" xfId="0" applyFont="1" applyAlignment="1">
      <alignment vertical="center"/>
    </xf>
    <xf numFmtId="0" fontId="2" fillId="2" borderId="5" xfId="0" applyFont="1" applyFill="1" applyBorder="1" applyAlignment="1">
      <alignment vertical="center"/>
    </xf>
    <xf numFmtId="0" fontId="2" fillId="3" borderId="6" xfId="0" applyFont="1" applyFill="1" applyBorder="1" applyAlignment="1">
      <alignment horizontal="center" vertical="center"/>
    </xf>
    <xf numFmtId="0" fontId="2" fillId="2" borderId="4" xfId="0" applyFont="1" applyFill="1" applyBorder="1" applyAlignment="1">
      <alignment vertical="center"/>
    </xf>
    <xf numFmtId="0" fontId="3" fillId="2" borderId="5" xfId="0" applyFont="1" applyFill="1" applyBorder="1" applyAlignment="1">
      <alignment vertical="center"/>
    </xf>
    <xf numFmtId="0" fontId="3" fillId="2" borderId="5" xfId="0" applyFont="1" applyFill="1" applyBorder="1" applyAlignment="1" applyProtection="1">
      <alignment vertical="center"/>
      <protection locked="0"/>
    </xf>
    <xf numFmtId="164" fontId="2" fillId="2" borderId="6" xfId="3" applyNumberFormat="1" applyFont="1" applyFill="1" applyBorder="1" applyAlignment="1">
      <alignment vertical="center"/>
    </xf>
    <xf numFmtId="2" fontId="3" fillId="4" borderId="0" xfId="0" applyNumberFormat="1" applyFont="1" applyFill="1" applyAlignment="1">
      <alignment horizontal="right" vertical="center"/>
    </xf>
    <xf numFmtId="0" fontId="3" fillId="2" borderId="8" xfId="0" applyFont="1" applyFill="1" applyBorder="1" applyAlignment="1">
      <alignment vertical="center"/>
    </xf>
    <xf numFmtId="0" fontId="3" fillId="2" borderId="8" xfId="0" applyFont="1" applyFill="1" applyBorder="1" applyAlignment="1" applyProtection="1">
      <alignment vertical="center"/>
      <protection locked="0"/>
    </xf>
    <xf numFmtId="164" fontId="2" fillId="2" borderId="8" xfId="3" applyNumberFormat="1" applyFont="1" applyFill="1" applyBorder="1" applyAlignment="1">
      <alignment vertical="center"/>
    </xf>
    <xf numFmtId="0" fontId="3" fillId="0" borderId="8" xfId="0" applyFont="1" applyBorder="1" applyAlignment="1">
      <alignment vertical="center"/>
    </xf>
    <xf numFmtId="0" fontId="3" fillId="0" borderId="8" xfId="0" applyFont="1" applyBorder="1" applyAlignment="1" applyProtection="1">
      <alignment vertical="center"/>
      <protection locked="0"/>
    </xf>
    <xf numFmtId="164" fontId="2" fillId="0" borderId="8" xfId="3" applyNumberFormat="1" applyFont="1" applyFill="1" applyBorder="1" applyAlignment="1">
      <alignment vertical="center"/>
    </xf>
    <xf numFmtId="43" fontId="12" fillId="3" borderId="5" xfId="3" applyFont="1" applyFill="1" applyBorder="1" applyAlignment="1">
      <alignment vertical="center"/>
    </xf>
    <xf numFmtId="0" fontId="2" fillId="3" borderId="5" xfId="0" applyFont="1" applyFill="1" applyBorder="1" applyAlignment="1" applyProtection="1">
      <alignment vertical="center"/>
      <protection locked="0"/>
    </xf>
    <xf numFmtId="164" fontId="2" fillId="3" borderId="5" xfId="4" applyFont="1" applyFill="1" applyBorder="1" applyAlignment="1" applyProtection="1">
      <alignment vertical="center"/>
      <protection locked="0"/>
    </xf>
    <xf numFmtId="43" fontId="2" fillId="3" borderId="6" xfId="3" applyFont="1" applyFill="1" applyBorder="1" applyAlignment="1">
      <alignment vertical="center"/>
    </xf>
    <xf numFmtId="43" fontId="2" fillId="3" borderId="5" xfId="3" applyFont="1" applyFill="1" applyBorder="1" applyAlignment="1">
      <alignment vertical="center"/>
    </xf>
    <xf numFmtId="0" fontId="6" fillId="0" borderId="0" xfId="0" applyFont="1" applyAlignment="1">
      <alignment vertical="center"/>
    </xf>
    <xf numFmtId="0" fontId="7" fillId="2" borderId="0" xfId="0" applyFont="1" applyFill="1" applyAlignment="1">
      <alignment horizontal="center" vertical="center"/>
    </xf>
    <xf numFmtId="0" fontId="3" fillId="0" borderId="0" xfId="0" applyFont="1" applyAlignment="1">
      <alignment vertical="center"/>
    </xf>
    <xf numFmtId="43" fontId="3" fillId="0" borderId="0" xfId="3" applyFont="1" applyFill="1" applyBorder="1" applyAlignment="1">
      <alignment vertical="center"/>
    </xf>
    <xf numFmtId="0" fontId="3" fillId="5" borderId="0" xfId="0" applyFont="1" applyFill="1" applyAlignment="1">
      <alignment horizontal="center" vertical="center"/>
    </xf>
    <xf numFmtId="164" fontId="3" fillId="0" borderId="0" xfId="3" applyNumberFormat="1" applyFont="1" applyBorder="1" applyAlignment="1">
      <alignment vertical="center"/>
    </xf>
    <xf numFmtId="43" fontId="7" fillId="0" borderId="0" xfId="1" applyNumberFormat="1" applyFont="1" applyAlignment="1">
      <alignment vertical="center"/>
    </xf>
    <xf numFmtId="0" fontId="9" fillId="0" borderId="0" xfId="0" applyFont="1" applyAlignment="1">
      <alignment vertical="center"/>
    </xf>
    <xf numFmtId="0" fontId="3" fillId="4" borderId="0" xfId="0" applyFont="1" applyFill="1" applyAlignment="1">
      <alignment vertical="center"/>
    </xf>
    <xf numFmtId="0" fontId="3" fillId="2" borderId="5" xfId="0" applyFont="1" applyFill="1" applyBorder="1" applyAlignment="1">
      <alignment horizontal="center" vertical="center"/>
    </xf>
    <xf numFmtId="0" fontId="3" fillId="2" borderId="0" xfId="0" applyFont="1" applyFill="1" applyAlignment="1">
      <alignment vertical="center"/>
    </xf>
    <xf numFmtId="43" fontId="3" fillId="0" borderId="0" xfId="5" applyFont="1" applyFill="1" applyBorder="1" applyAlignment="1">
      <alignment vertical="center"/>
    </xf>
    <xf numFmtId="164" fontId="3" fillId="0" borderId="0" xfId="4" applyFont="1" applyFill="1" applyBorder="1" applyAlignment="1">
      <alignment vertical="center"/>
    </xf>
    <xf numFmtId="43" fontId="3" fillId="2" borderId="0" xfId="3" applyFont="1" applyFill="1" applyBorder="1" applyAlignment="1">
      <alignment vertical="center"/>
    </xf>
    <xf numFmtId="43" fontId="3" fillId="4" borderId="0" xfId="5" applyFont="1" applyFill="1" applyBorder="1" applyAlignment="1">
      <alignment vertical="center"/>
    </xf>
    <xf numFmtId="0" fontId="3" fillId="4" borderId="0" xfId="0" applyFont="1" applyFill="1" applyAlignment="1">
      <alignment horizontal="center" vertical="center"/>
    </xf>
    <xf numFmtId="164" fontId="3" fillId="4" borderId="0" xfId="4" applyFont="1" applyFill="1" applyBorder="1" applyAlignment="1">
      <alignment vertical="center"/>
    </xf>
    <xf numFmtId="43" fontId="3" fillId="4" borderId="0" xfId="3" applyFont="1" applyFill="1" applyBorder="1" applyAlignment="1">
      <alignment vertical="center"/>
    </xf>
    <xf numFmtId="0" fontId="3" fillId="6" borderId="0" xfId="0" applyFont="1" applyFill="1" applyAlignment="1">
      <alignment vertical="center"/>
    </xf>
    <xf numFmtId="43" fontId="3" fillId="6" borderId="0" xfId="3" applyFont="1" applyFill="1" applyBorder="1" applyAlignment="1">
      <alignment vertical="center"/>
    </xf>
    <xf numFmtId="0" fontId="3" fillId="6" borderId="0" xfId="0" applyFont="1" applyFill="1" applyAlignment="1">
      <alignment horizontal="center" vertical="center"/>
    </xf>
    <xf numFmtId="164" fontId="3" fillId="6" borderId="0" xfId="4" applyFont="1" applyFill="1" applyBorder="1" applyAlignment="1">
      <alignment vertical="center"/>
    </xf>
    <xf numFmtId="43" fontId="6" fillId="0" borderId="0" xfId="1" applyNumberFormat="1" applyFont="1" applyAlignment="1">
      <alignment vertical="center"/>
    </xf>
    <xf numFmtId="164" fontId="3" fillId="4" borderId="0" xfId="3" applyNumberFormat="1" applyFont="1" applyFill="1" applyBorder="1" applyAlignment="1">
      <alignment vertical="center"/>
    </xf>
    <xf numFmtId="0" fontId="3" fillId="7" borderId="0" xfId="0" applyFont="1" applyFill="1" applyAlignment="1">
      <alignment vertical="center"/>
    </xf>
    <xf numFmtId="0" fontId="3" fillId="2" borderId="8" xfId="0" applyFont="1" applyFill="1" applyBorder="1" applyAlignment="1">
      <alignment horizontal="center" vertical="center"/>
    </xf>
    <xf numFmtId="0" fontId="3" fillId="0" borderId="8" xfId="0" applyFont="1" applyBorder="1" applyAlignment="1">
      <alignment horizontal="center" vertical="center"/>
    </xf>
    <xf numFmtId="0" fontId="2" fillId="2" borderId="1" xfId="0" applyFont="1" applyFill="1" applyBorder="1" applyAlignment="1">
      <alignment vertical="center" wrapText="1"/>
    </xf>
    <xf numFmtId="164" fontId="3" fillId="3" borderId="4" xfId="4" applyFont="1" applyFill="1" applyBorder="1" applyAlignment="1" applyProtection="1">
      <alignment vertical="center"/>
    </xf>
    <xf numFmtId="164" fontId="3" fillId="0" borderId="0" xfId="4" applyFont="1" applyBorder="1" applyAlignment="1" applyProtection="1">
      <alignment vertical="center"/>
    </xf>
    <xf numFmtId="164" fontId="3" fillId="0" borderId="0" xfId="4" applyFont="1" applyBorder="1" applyAlignment="1" applyProtection="1">
      <alignment vertical="center"/>
      <protection locked="0"/>
    </xf>
    <xf numFmtId="164" fontId="3" fillId="0" borderId="0" xfId="0" applyNumberFormat="1" applyFont="1" applyAlignment="1" applyProtection="1">
      <alignment vertical="center"/>
      <protection locked="0"/>
    </xf>
    <xf numFmtId="43" fontId="3" fillId="0" borderId="0" xfId="3" applyFont="1" applyBorder="1" applyAlignment="1">
      <alignment vertical="center"/>
    </xf>
    <xf numFmtId="43" fontId="3" fillId="0" borderId="0" xfId="5" applyFont="1" applyBorder="1" applyAlignment="1">
      <alignment vertical="center"/>
    </xf>
    <xf numFmtId="0" fontId="6" fillId="0" borderId="3" xfId="0" applyFont="1" applyBorder="1" applyAlignment="1">
      <alignment horizontal="center" vertical="center"/>
    </xf>
    <xf numFmtId="10" fontId="6" fillId="0" borderId="3" xfId="2" applyNumberFormat="1" applyFont="1" applyBorder="1" applyAlignment="1">
      <alignment vertical="center"/>
    </xf>
    <xf numFmtId="166" fontId="6" fillId="0" borderId="3" xfId="2" applyNumberFormat="1" applyFont="1" applyBorder="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10" fontId="6" fillId="0" borderId="0" xfId="2" applyNumberFormat="1" applyFont="1" applyBorder="1" applyAlignment="1">
      <alignment vertical="center"/>
    </xf>
    <xf numFmtId="10" fontId="3" fillId="0" borderId="0" xfId="9" applyNumberFormat="1" applyFont="1" applyFill="1" applyBorder="1" applyAlignment="1" applyProtection="1">
      <alignment horizontal="right" vertical="center"/>
    </xf>
    <xf numFmtId="164" fontId="3" fillId="0" borderId="0" xfId="0" applyNumberFormat="1" applyFont="1" applyAlignment="1">
      <alignment horizontal="center" vertical="center"/>
    </xf>
    <xf numFmtId="164" fontId="3" fillId="0" borderId="0" xfId="0" applyNumberFormat="1" applyFont="1" applyAlignment="1" applyProtection="1">
      <alignment horizontal="center" vertical="center"/>
      <protection locked="0"/>
    </xf>
    <xf numFmtId="166" fontId="2" fillId="0" borderId="0" xfId="0" applyNumberFormat="1" applyFont="1" applyAlignment="1">
      <alignment vertical="center"/>
    </xf>
    <xf numFmtId="0" fontId="2" fillId="0" borderId="0" xfId="0" applyFont="1" applyAlignment="1">
      <alignment vertical="center"/>
    </xf>
    <xf numFmtId="9" fontId="2" fillId="0" borderId="0" xfId="4" applyNumberFormat="1" applyFont="1" applyBorder="1" applyAlignment="1" applyProtection="1">
      <alignment vertical="center"/>
      <protection locked="0"/>
    </xf>
    <xf numFmtId="43" fontId="2" fillId="0" borderId="0" xfId="3" applyFont="1" applyBorder="1" applyAlignment="1">
      <alignment vertical="center"/>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164" fontId="2" fillId="0" borderId="0" xfId="4" applyFont="1" applyBorder="1" applyAlignment="1" applyProtection="1">
      <alignment vertical="center"/>
      <protection locked="0"/>
    </xf>
    <xf numFmtId="0" fontId="2" fillId="3" borderId="4" xfId="0" applyFont="1" applyFill="1" applyBorder="1" applyAlignment="1" applyProtection="1">
      <alignment vertical="center"/>
      <protection locked="0"/>
    </xf>
    <xf numFmtId="0" fontId="2" fillId="2" borderId="1" xfId="0" applyFont="1" applyFill="1" applyBorder="1" applyAlignment="1">
      <alignment vertical="center"/>
    </xf>
    <xf numFmtId="0" fontId="2" fillId="2" borderId="3" xfId="0" applyFont="1" applyFill="1" applyBorder="1" applyAlignment="1">
      <alignment vertical="center" wrapText="1"/>
    </xf>
    <xf numFmtId="43" fontId="2" fillId="2" borderId="3" xfId="3" applyFont="1" applyFill="1" applyBorder="1" applyAlignment="1">
      <alignment vertical="center" wrapText="1"/>
    </xf>
    <xf numFmtId="0" fontId="2" fillId="2" borderId="3" xfId="0" applyFont="1" applyFill="1" applyBorder="1" applyAlignment="1">
      <alignment horizontal="center" vertical="center" wrapText="1"/>
    </xf>
    <xf numFmtId="164" fontId="2" fillId="2" borderId="3" xfId="3" applyNumberFormat="1" applyFont="1" applyFill="1" applyBorder="1" applyAlignment="1">
      <alignment vertical="center" wrapText="1"/>
    </xf>
    <xf numFmtId="43" fontId="2" fillId="2" borderId="0" xfId="0" applyNumberFormat="1" applyFont="1" applyFill="1" applyAlignment="1">
      <alignment vertical="center"/>
    </xf>
    <xf numFmtId="0" fontId="3" fillId="0" borderId="0" xfId="0" applyFont="1" applyAlignment="1">
      <alignment vertical="center" wrapText="1"/>
    </xf>
    <xf numFmtId="43" fontId="3" fillId="0" borderId="0" xfId="1" applyNumberFormat="1" applyFont="1" applyAlignment="1">
      <alignment vertical="center"/>
    </xf>
    <xf numFmtId="43" fontId="2" fillId="0" borderId="3" xfId="3" applyFont="1" applyFill="1" applyBorder="1" applyAlignment="1">
      <alignment vertical="center" wrapText="1"/>
    </xf>
    <xf numFmtId="164" fontId="2" fillId="0" borderId="3" xfId="3" applyNumberFormat="1" applyFont="1" applyFill="1" applyBorder="1" applyAlignment="1">
      <alignment vertical="center" wrapText="1"/>
    </xf>
    <xf numFmtId="43" fontId="3" fillId="2" borderId="0" xfId="1" applyNumberFormat="1" applyFont="1" applyFill="1" applyAlignment="1">
      <alignment vertical="center"/>
    </xf>
    <xf numFmtId="0" fontId="2" fillId="2" borderId="0" xfId="0" applyFont="1" applyFill="1" applyAlignment="1">
      <alignment vertical="center"/>
    </xf>
    <xf numFmtId="43" fontId="2" fillId="0" borderId="0" xfId="0" applyNumberFormat="1" applyFont="1" applyAlignment="1">
      <alignment vertical="center"/>
    </xf>
    <xf numFmtId="0" fontId="2" fillId="0" borderId="1" xfId="0" applyFont="1" applyBorder="1" applyAlignment="1">
      <alignment vertical="center" wrapText="1"/>
    </xf>
    <xf numFmtId="0" fontId="2" fillId="2" borderId="8" xfId="0" applyFont="1" applyFill="1" applyBorder="1" applyAlignment="1">
      <alignment vertical="center"/>
    </xf>
    <xf numFmtId="0" fontId="2" fillId="0" borderId="8" xfId="0" applyFont="1" applyBorder="1" applyAlignment="1">
      <alignment vertical="center"/>
    </xf>
    <xf numFmtId="0" fontId="3" fillId="4" borderId="0" xfId="5" applyNumberFormat="1" applyFont="1" applyFill="1" applyBorder="1" applyAlignment="1">
      <alignment vertical="center"/>
    </xf>
    <xf numFmtId="0" fontId="3" fillId="4" borderId="0" xfId="4" applyNumberFormat="1" applyFont="1" applyFill="1" applyBorder="1" applyAlignment="1">
      <alignment vertical="center"/>
    </xf>
    <xf numFmtId="0" fontId="3" fillId="4" borderId="0" xfId="3" applyNumberFormat="1" applyFont="1" applyFill="1" applyBorder="1" applyAlignment="1">
      <alignment vertical="center"/>
    </xf>
    <xf numFmtId="0" fontId="3" fillId="0" borderId="0" xfId="5" applyNumberFormat="1" applyFont="1" applyFill="1" applyBorder="1" applyAlignment="1">
      <alignment vertical="center"/>
    </xf>
    <xf numFmtId="0" fontId="3" fillId="0" borderId="0" xfId="4" applyNumberFormat="1" applyFont="1" applyFill="1" applyBorder="1" applyAlignment="1">
      <alignment vertical="center"/>
    </xf>
    <xf numFmtId="0" fontId="3" fillId="0" borderId="0" xfId="3" applyNumberFormat="1" applyFont="1" applyBorder="1" applyAlignment="1">
      <alignment vertical="center"/>
    </xf>
    <xf numFmtId="0" fontId="3" fillId="0" borderId="0" xfId="3" applyNumberFormat="1" applyFont="1" applyFill="1" applyBorder="1" applyAlignment="1">
      <alignment vertical="center"/>
    </xf>
    <xf numFmtId="164" fontId="2" fillId="2" borderId="5" xfId="0" applyNumberFormat="1" applyFont="1" applyFill="1" applyBorder="1" applyAlignment="1">
      <alignment vertical="center"/>
    </xf>
    <xf numFmtId="43" fontId="11" fillId="0" borderId="0" xfId="1" applyNumberFormat="1" applyFont="1" applyAlignment="1">
      <alignment vertical="center"/>
    </xf>
    <xf numFmtId="43" fontId="7" fillId="2" borderId="0" xfId="1" applyNumberFormat="1" applyFont="1" applyFill="1" applyAlignment="1">
      <alignment horizontal="right" vertical="center"/>
    </xf>
    <xf numFmtId="43" fontId="7" fillId="2" borderId="0" xfId="1" applyNumberFormat="1" applyFont="1" applyFill="1" applyAlignment="1">
      <alignment horizontal="center" vertical="center"/>
    </xf>
    <xf numFmtId="43" fontId="7" fillId="2" borderId="0" xfId="1" applyNumberFormat="1" applyFont="1" applyFill="1" applyAlignment="1">
      <alignment vertical="center"/>
    </xf>
    <xf numFmtId="43" fontId="6" fillId="0" borderId="0" xfId="0" applyNumberFormat="1" applyFont="1" applyAlignment="1">
      <alignment vertical="center"/>
    </xf>
    <xf numFmtId="0" fontId="6" fillId="2" borderId="0" xfId="0" applyFont="1" applyFill="1" applyAlignment="1">
      <alignment vertical="center"/>
    </xf>
    <xf numFmtId="0" fontId="6" fillId="2" borderId="0" xfId="0" applyFont="1" applyFill="1" applyAlignment="1">
      <alignment vertical="center" wrapText="1"/>
    </xf>
    <xf numFmtId="0" fontId="2" fillId="2" borderId="3" xfId="0" applyFont="1" applyFill="1" applyBorder="1" applyAlignment="1">
      <alignment vertical="center"/>
    </xf>
    <xf numFmtId="0" fontId="2" fillId="0" borderId="3" xfId="0" applyFont="1" applyBorder="1" applyAlignment="1">
      <alignment vertical="center"/>
    </xf>
    <xf numFmtId="0" fontId="2" fillId="0" borderId="0" xfId="6" applyFont="1" applyAlignment="1">
      <alignment horizontal="left" vertical="center" wrapText="1"/>
    </xf>
    <xf numFmtId="10" fontId="3" fillId="0" borderId="0" xfId="7" applyNumberFormat="1" applyFont="1" applyBorder="1" applyAlignment="1">
      <alignment horizontal="right" vertical="center"/>
    </xf>
    <xf numFmtId="0" fontId="3" fillId="0" borderId="0" xfId="6" applyFont="1" applyAlignment="1">
      <alignment horizontal="center" vertical="center"/>
    </xf>
    <xf numFmtId="164" fontId="3" fillId="0" borderId="0" xfId="8" applyFont="1" applyBorder="1" applyAlignment="1">
      <alignment horizontal="left" vertical="center"/>
    </xf>
    <xf numFmtId="1" fontId="2" fillId="2" borderId="3" xfId="0" applyNumberFormat="1" applyFont="1" applyFill="1" applyBorder="1" applyAlignment="1">
      <alignment vertical="center"/>
    </xf>
    <xf numFmtId="1" fontId="2" fillId="0" borderId="3" xfId="0" applyNumberFormat="1" applyFont="1" applyBorder="1" applyAlignment="1">
      <alignment vertical="center"/>
    </xf>
    <xf numFmtId="1" fontId="3" fillId="4" borderId="0" xfId="0" applyNumberFormat="1" applyFont="1" applyFill="1" applyAlignment="1">
      <alignment horizontal="right" vertical="center"/>
    </xf>
    <xf numFmtId="1" fontId="3" fillId="0" borderId="0" xfId="0" applyNumberFormat="1" applyFont="1" applyAlignment="1">
      <alignment horizontal="right" vertical="center"/>
    </xf>
    <xf numFmtId="1" fontId="2" fillId="2" borderId="4" xfId="0" applyNumberFormat="1" applyFont="1" applyFill="1" applyBorder="1" applyAlignment="1">
      <alignment vertical="center"/>
    </xf>
    <xf numFmtId="165" fontId="12" fillId="0" borderId="0" xfId="0" applyNumberFormat="1" applyFont="1" applyAlignment="1">
      <alignment horizontal="left" vertical="center"/>
    </xf>
    <xf numFmtId="43" fontId="9" fillId="0" borderId="0" xfId="1" applyNumberFormat="1" applyFont="1" applyAlignme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11" fillId="0" borderId="0" xfId="0" applyFont="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0" fontId="6" fillId="0" borderId="0" xfId="0" applyFont="1" applyAlignment="1">
      <alignment vertical="center"/>
    </xf>
    <xf numFmtId="43" fontId="11" fillId="0" borderId="0" xfId="0" applyNumberFormat="1" applyFont="1" applyAlignment="1">
      <alignment vertical="center"/>
    </xf>
    <xf numFmtId="0" fontId="11"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39" fontId="8" fillId="0" borderId="0" xfId="0" applyNumberFormat="1" applyFont="1" applyAlignment="1">
      <alignment horizontal="center" vertical="center" wrapText="1"/>
    </xf>
    <xf numFmtId="43" fontId="2" fillId="0" borderId="0" xfId="3" applyFont="1" applyFill="1" applyBorder="1" applyAlignment="1">
      <alignment vertical="center"/>
    </xf>
    <xf numFmtId="43" fontId="2" fillId="0" borderId="7" xfId="3" applyFont="1" applyFill="1" applyBorder="1" applyAlignment="1">
      <alignment vertical="center"/>
    </xf>
    <xf numFmtId="0" fontId="2" fillId="0" borderId="7" xfId="0" applyFont="1" applyBorder="1" applyAlignment="1">
      <alignment vertical="center"/>
    </xf>
  </cellXfs>
  <cellStyles count="14">
    <cellStyle name="Comma 2" xfId="3" xr:uid="{00000000-0005-0000-0000-000000000000}"/>
    <cellStyle name="Comma 2 2" xfId="5" xr:uid="{00000000-0005-0000-0000-000001000000}"/>
    <cellStyle name="Comma 2 2 2" xfId="4" xr:uid="{00000000-0005-0000-0000-000002000000}"/>
    <cellStyle name="Comma 3" xfId="13" xr:uid="{EDB7BA07-4729-4DCD-B44C-37CBD973345B}"/>
    <cellStyle name="Currency 2" xfId="10" xr:uid="{5D4EC5AF-17DD-4F5E-9D31-FDC025F606F9}"/>
    <cellStyle name="Millares" xfId="1" builtinId="3"/>
    <cellStyle name="Millares 3" xfId="8" xr:uid="{00000000-0005-0000-0000-000004000000}"/>
    <cellStyle name="Millares 7" xfId="12" xr:uid="{D44744E9-C3CC-451A-9E4A-4F7EAAAFCE8C}"/>
    <cellStyle name="Normal" xfId="0" builtinId="0"/>
    <cellStyle name="Normal 2" xfId="6" xr:uid="{00000000-0005-0000-0000-000006000000}"/>
    <cellStyle name="Normal 2 3" xfId="11" xr:uid="{6E1FE784-393B-4D69-AF8C-C32C63B65549}"/>
    <cellStyle name="Percent 2 2" xfId="9" xr:uid="{00000000-0005-0000-0000-000007000000}"/>
    <cellStyle name="Porcentaje" xfId="2" builtinId="5"/>
    <cellStyle name="Porcentaje 3"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1103587</xdr:colOff>
      <xdr:row>157</xdr:row>
      <xdr:rowOff>0</xdr:rowOff>
    </xdr:from>
    <xdr:to>
      <xdr:col>1</xdr:col>
      <xdr:colOff>1104857</xdr:colOff>
      <xdr:row>170</xdr:row>
      <xdr:rowOff>112599</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269" t="-1358"/>
        <a:stretch/>
      </xdr:blipFill>
      <xdr:spPr bwMode="auto">
        <a:xfrm>
          <a:off x="1896067" y="18928080"/>
          <a:ext cx="1270" cy="281515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1442356</xdr:colOff>
      <xdr:row>0</xdr:row>
      <xdr:rowOff>0</xdr:rowOff>
    </xdr:from>
    <xdr:to>
      <xdr:col>4</xdr:col>
      <xdr:colOff>408213</xdr:colOff>
      <xdr:row>3</xdr:row>
      <xdr:rowOff>585108</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a:srcRect t="1" r="14952" b="30744"/>
        <a:stretch>
          <a:fillRect/>
        </a:stretch>
      </xdr:blipFill>
      <xdr:spPr bwMode="auto">
        <a:xfrm>
          <a:off x="2598963" y="0"/>
          <a:ext cx="5483679" cy="176892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023" cy="191000"/>
    <xdr:sp macro="" textlink="">
      <xdr:nvSpPr>
        <xdr:cNvPr id="22" name="Text Box 79">
          <a:extLst>
            <a:ext uri="{FF2B5EF4-FFF2-40B4-BE49-F238E27FC236}">
              <a16:creationId xmlns:a16="http://schemas.microsoft.com/office/drawing/2014/main" id="{E9B60BA9-9F8D-43E8-A891-049AAD4D14C7}"/>
            </a:ext>
          </a:extLst>
        </xdr:cNvPr>
        <xdr:cNvSpPr txBox="1">
          <a:spLocks noChangeArrowheads="1"/>
        </xdr:cNvSpPr>
      </xdr:nvSpPr>
      <xdr:spPr bwMode="auto">
        <a:xfrm>
          <a:off x="20553" y="442080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23" name="Text Box 79">
          <a:extLst>
            <a:ext uri="{FF2B5EF4-FFF2-40B4-BE49-F238E27FC236}">
              <a16:creationId xmlns:a16="http://schemas.microsoft.com/office/drawing/2014/main" id="{14CE201F-D7BB-460C-9D75-3819B37DEB55}"/>
            </a:ext>
          </a:extLst>
        </xdr:cNvPr>
        <xdr:cNvSpPr txBox="1">
          <a:spLocks noChangeArrowheads="1"/>
        </xdr:cNvSpPr>
      </xdr:nvSpPr>
      <xdr:spPr bwMode="auto">
        <a:xfrm>
          <a:off x="20553" y="2158746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24" name="Text Box 79">
          <a:extLst>
            <a:ext uri="{FF2B5EF4-FFF2-40B4-BE49-F238E27FC236}">
              <a16:creationId xmlns:a16="http://schemas.microsoft.com/office/drawing/2014/main" id="{C3B612B7-0AC4-4F43-AA9D-7CE8F4AA599C}"/>
            </a:ext>
          </a:extLst>
        </xdr:cNvPr>
        <xdr:cNvSpPr txBox="1">
          <a:spLocks noChangeArrowheads="1"/>
        </xdr:cNvSpPr>
      </xdr:nvSpPr>
      <xdr:spPr bwMode="auto">
        <a:xfrm>
          <a:off x="20553" y="2158746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25" name="Text Box 79">
          <a:extLst>
            <a:ext uri="{FF2B5EF4-FFF2-40B4-BE49-F238E27FC236}">
              <a16:creationId xmlns:a16="http://schemas.microsoft.com/office/drawing/2014/main" id="{01A986C1-279F-45AE-8106-665314B7D7EE}"/>
            </a:ext>
          </a:extLst>
        </xdr:cNvPr>
        <xdr:cNvSpPr txBox="1">
          <a:spLocks noChangeArrowheads="1"/>
        </xdr:cNvSpPr>
      </xdr:nvSpPr>
      <xdr:spPr bwMode="auto">
        <a:xfrm>
          <a:off x="20553" y="2158746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26" name="Text Box 79">
          <a:extLst>
            <a:ext uri="{FF2B5EF4-FFF2-40B4-BE49-F238E27FC236}">
              <a16:creationId xmlns:a16="http://schemas.microsoft.com/office/drawing/2014/main" id="{73BB760B-81DC-4D61-933E-62464BA46024}"/>
            </a:ext>
          </a:extLst>
        </xdr:cNvPr>
        <xdr:cNvSpPr txBox="1">
          <a:spLocks noChangeArrowheads="1"/>
        </xdr:cNvSpPr>
      </xdr:nvSpPr>
      <xdr:spPr bwMode="auto">
        <a:xfrm>
          <a:off x="20553" y="79793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27" name="Text Box 79">
          <a:extLst>
            <a:ext uri="{FF2B5EF4-FFF2-40B4-BE49-F238E27FC236}">
              <a16:creationId xmlns:a16="http://schemas.microsoft.com/office/drawing/2014/main" id="{87EE2B4C-204A-4388-BA0D-CA4D3097B933}"/>
            </a:ext>
          </a:extLst>
        </xdr:cNvPr>
        <xdr:cNvSpPr txBox="1">
          <a:spLocks noChangeArrowheads="1"/>
        </xdr:cNvSpPr>
      </xdr:nvSpPr>
      <xdr:spPr bwMode="auto">
        <a:xfrm>
          <a:off x="20553" y="98462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28" name="Text Box 79">
          <a:extLst>
            <a:ext uri="{FF2B5EF4-FFF2-40B4-BE49-F238E27FC236}">
              <a16:creationId xmlns:a16="http://schemas.microsoft.com/office/drawing/2014/main" id="{ED6ED08A-A06F-4040-873A-9101DF3B4EC7}"/>
            </a:ext>
          </a:extLst>
        </xdr:cNvPr>
        <xdr:cNvSpPr txBox="1">
          <a:spLocks noChangeArrowheads="1"/>
        </xdr:cNvSpPr>
      </xdr:nvSpPr>
      <xdr:spPr bwMode="auto">
        <a:xfrm>
          <a:off x="20553" y="1530858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29" name="Text Box 79">
          <a:extLst>
            <a:ext uri="{FF2B5EF4-FFF2-40B4-BE49-F238E27FC236}">
              <a16:creationId xmlns:a16="http://schemas.microsoft.com/office/drawing/2014/main" id="{620B264C-CAD2-4D40-8D73-A44702FF1832}"/>
            </a:ext>
          </a:extLst>
        </xdr:cNvPr>
        <xdr:cNvSpPr txBox="1">
          <a:spLocks noChangeArrowheads="1"/>
        </xdr:cNvSpPr>
      </xdr:nvSpPr>
      <xdr:spPr bwMode="auto">
        <a:xfrm>
          <a:off x="5313" y="1846446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0" name="Text Box 79">
          <a:extLst>
            <a:ext uri="{FF2B5EF4-FFF2-40B4-BE49-F238E27FC236}">
              <a16:creationId xmlns:a16="http://schemas.microsoft.com/office/drawing/2014/main" id="{7C2BB662-A2D4-47D7-82A3-3B7E4667B5AE}"/>
            </a:ext>
          </a:extLst>
        </xdr:cNvPr>
        <xdr:cNvSpPr txBox="1">
          <a:spLocks noChangeArrowheads="1"/>
        </xdr:cNvSpPr>
      </xdr:nvSpPr>
      <xdr:spPr bwMode="auto">
        <a:xfrm>
          <a:off x="20553" y="2158746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1" name="Text Box 79">
          <a:extLst>
            <a:ext uri="{FF2B5EF4-FFF2-40B4-BE49-F238E27FC236}">
              <a16:creationId xmlns:a16="http://schemas.microsoft.com/office/drawing/2014/main" id="{0C5976A9-C616-4ACB-99A0-2304D4511544}"/>
            </a:ext>
          </a:extLst>
        </xdr:cNvPr>
        <xdr:cNvSpPr txBox="1">
          <a:spLocks noChangeArrowheads="1"/>
        </xdr:cNvSpPr>
      </xdr:nvSpPr>
      <xdr:spPr bwMode="auto">
        <a:xfrm>
          <a:off x="20553" y="2158746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2" name="Text Box 79">
          <a:extLst>
            <a:ext uri="{FF2B5EF4-FFF2-40B4-BE49-F238E27FC236}">
              <a16:creationId xmlns:a16="http://schemas.microsoft.com/office/drawing/2014/main" id="{487B63AE-BB15-42B2-AD64-F44204D0289C}"/>
            </a:ext>
          </a:extLst>
        </xdr:cNvPr>
        <xdr:cNvSpPr txBox="1">
          <a:spLocks noChangeArrowheads="1"/>
        </xdr:cNvSpPr>
      </xdr:nvSpPr>
      <xdr:spPr bwMode="auto">
        <a:xfrm>
          <a:off x="20553" y="2158746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3" name="Text Box 79">
          <a:extLst>
            <a:ext uri="{FF2B5EF4-FFF2-40B4-BE49-F238E27FC236}">
              <a16:creationId xmlns:a16="http://schemas.microsoft.com/office/drawing/2014/main" id="{78587902-E717-4B18-AFB6-AF7D15690F85}"/>
            </a:ext>
          </a:extLst>
        </xdr:cNvPr>
        <xdr:cNvSpPr txBox="1">
          <a:spLocks noChangeArrowheads="1"/>
        </xdr:cNvSpPr>
      </xdr:nvSpPr>
      <xdr:spPr bwMode="auto">
        <a:xfrm>
          <a:off x="20553" y="21587460"/>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4" name="Text Box 79">
          <a:extLst>
            <a:ext uri="{FF2B5EF4-FFF2-40B4-BE49-F238E27FC236}">
              <a16:creationId xmlns:a16="http://schemas.microsoft.com/office/drawing/2014/main" id="{62C918CC-B247-4E5B-A51E-13BAD803C43E}"/>
            </a:ext>
          </a:extLst>
        </xdr:cNvPr>
        <xdr:cNvSpPr txBox="1">
          <a:spLocks noChangeArrowheads="1"/>
        </xdr:cNvSpPr>
      </xdr:nvSpPr>
      <xdr:spPr bwMode="auto">
        <a:xfrm>
          <a:off x="5313" y="1550790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5" name="Text Box 79">
          <a:extLst>
            <a:ext uri="{FF2B5EF4-FFF2-40B4-BE49-F238E27FC236}">
              <a16:creationId xmlns:a16="http://schemas.microsoft.com/office/drawing/2014/main" id="{CE2653C9-2323-477F-A68A-2B706BAFD192}"/>
            </a:ext>
          </a:extLst>
        </xdr:cNvPr>
        <xdr:cNvSpPr txBox="1">
          <a:spLocks noChangeArrowheads="1"/>
        </xdr:cNvSpPr>
      </xdr:nvSpPr>
      <xdr:spPr bwMode="auto">
        <a:xfrm>
          <a:off x="20553" y="7022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6" name="Text Box 79">
          <a:extLst>
            <a:ext uri="{FF2B5EF4-FFF2-40B4-BE49-F238E27FC236}">
              <a16:creationId xmlns:a16="http://schemas.microsoft.com/office/drawing/2014/main" id="{9804B4D8-3E29-451E-8509-AA05AA09B666}"/>
            </a:ext>
          </a:extLst>
        </xdr:cNvPr>
        <xdr:cNvSpPr txBox="1">
          <a:spLocks noChangeArrowheads="1"/>
        </xdr:cNvSpPr>
      </xdr:nvSpPr>
      <xdr:spPr bwMode="auto">
        <a:xfrm>
          <a:off x="20553" y="274440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7" name="Text Box 79">
          <a:extLst>
            <a:ext uri="{FF2B5EF4-FFF2-40B4-BE49-F238E27FC236}">
              <a16:creationId xmlns:a16="http://schemas.microsoft.com/office/drawing/2014/main" id="{3EE00D59-9326-4108-8D6D-327F371D60FC}"/>
            </a:ext>
          </a:extLst>
        </xdr:cNvPr>
        <xdr:cNvSpPr txBox="1">
          <a:spLocks noChangeArrowheads="1"/>
        </xdr:cNvSpPr>
      </xdr:nvSpPr>
      <xdr:spPr bwMode="auto">
        <a:xfrm>
          <a:off x="20553" y="554856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8" name="Text Box 79">
          <a:extLst>
            <a:ext uri="{FF2B5EF4-FFF2-40B4-BE49-F238E27FC236}">
              <a16:creationId xmlns:a16="http://schemas.microsoft.com/office/drawing/2014/main" id="{78EEA01B-5B72-4F19-BE8C-181BBBE5C85D}"/>
            </a:ext>
          </a:extLst>
        </xdr:cNvPr>
        <xdr:cNvSpPr txBox="1">
          <a:spLocks noChangeArrowheads="1"/>
        </xdr:cNvSpPr>
      </xdr:nvSpPr>
      <xdr:spPr bwMode="auto">
        <a:xfrm>
          <a:off x="20553" y="554856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39" name="Text Box 79">
          <a:extLst>
            <a:ext uri="{FF2B5EF4-FFF2-40B4-BE49-F238E27FC236}">
              <a16:creationId xmlns:a16="http://schemas.microsoft.com/office/drawing/2014/main" id="{2AA3C195-1509-4FC6-9438-985BB560014A}"/>
            </a:ext>
          </a:extLst>
        </xdr:cNvPr>
        <xdr:cNvSpPr txBox="1">
          <a:spLocks noChangeArrowheads="1"/>
        </xdr:cNvSpPr>
      </xdr:nvSpPr>
      <xdr:spPr bwMode="auto">
        <a:xfrm>
          <a:off x="20553" y="667632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0" name="Text Box 79">
          <a:extLst>
            <a:ext uri="{FF2B5EF4-FFF2-40B4-BE49-F238E27FC236}">
              <a16:creationId xmlns:a16="http://schemas.microsoft.com/office/drawing/2014/main" id="{250772F3-607C-41DE-BB1E-97BD595A0477}"/>
            </a:ext>
          </a:extLst>
        </xdr:cNvPr>
        <xdr:cNvSpPr txBox="1">
          <a:spLocks noChangeArrowheads="1"/>
        </xdr:cNvSpPr>
      </xdr:nvSpPr>
      <xdr:spPr bwMode="auto">
        <a:xfrm>
          <a:off x="20553" y="667632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1" name="Text Box 79">
          <a:extLst>
            <a:ext uri="{FF2B5EF4-FFF2-40B4-BE49-F238E27FC236}">
              <a16:creationId xmlns:a16="http://schemas.microsoft.com/office/drawing/2014/main" id="{123C3C4F-CA9F-4476-8C59-05BD3B62A873}"/>
            </a:ext>
          </a:extLst>
        </xdr:cNvPr>
        <xdr:cNvSpPr txBox="1">
          <a:spLocks noChangeArrowheads="1"/>
        </xdr:cNvSpPr>
      </xdr:nvSpPr>
      <xdr:spPr bwMode="auto">
        <a:xfrm>
          <a:off x="20553" y="1097400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2" name="Text Box 79">
          <a:extLst>
            <a:ext uri="{FF2B5EF4-FFF2-40B4-BE49-F238E27FC236}">
              <a16:creationId xmlns:a16="http://schemas.microsoft.com/office/drawing/2014/main" id="{C6821B46-F24C-476D-934B-35B792A51189}"/>
            </a:ext>
          </a:extLst>
        </xdr:cNvPr>
        <xdr:cNvSpPr txBox="1">
          <a:spLocks noChangeArrowheads="1"/>
        </xdr:cNvSpPr>
      </xdr:nvSpPr>
      <xdr:spPr bwMode="auto">
        <a:xfrm>
          <a:off x="386313" y="369353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3" name="Text Box 79">
          <a:extLst>
            <a:ext uri="{FF2B5EF4-FFF2-40B4-BE49-F238E27FC236}">
              <a16:creationId xmlns:a16="http://schemas.microsoft.com/office/drawing/2014/main" id="{AE838FFF-CEF4-4E62-8636-75597D8BA944}"/>
            </a:ext>
          </a:extLst>
        </xdr:cNvPr>
        <xdr:cNvSpPr txBox="1">
          <a:spLocks noChangeArrowheads="1"/>
        </xdr:cNvSpPr>
      </xdr:nvSpPr>
      <xdr:spPr bwMode="auto">
        <a:xfrm>
          <a:off x="386313" y="369353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4" name="Text Box 79">
          <a:extLst>
            <a:ext uri="{FF2B5EF4-FFF2-40B4-BE49-F238E27FC236}">
              <a16:creationId xmlns:a16="http://schemas.microsoft.com/office/drawing/2014/main" id="{48C6BADF-4A65-4F21-879C-E7BC759C5DA8}"/>
            </a:ext>
          </a:extLst>
        </xdr:cNvPr>
        <xdr:cNvSpPr txBox="1">
          <a:spLocks noChangeArrowheads="1"/>
        </xdr:cNvSpPr>
      </xdr:nvSpPr>
      <xdr:spPr bwMode="auto">
        <a:xfrm>
          <a:off x="386313" y="3245478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5" name="Text Box 79">
          <a:extLst>
            <a:ext uri="{FF2B5EF4-FFF2-40B4-BE49-F238E27FC236}">
              <a16:creationId xmlns:a16="http://schemas.microsoft.com/office/drawing/2014/main" id="{A93B1BA8-F586-4B43-B959-80CB452F74CF}"/>
            </a:ext>
          </a:extLst>
        </xdr:cNvPr>
        <xdr:cNvSpPr txBox="1">
          <a:spLocks noChangeArrowheads="1"/>
        </xdr:cNvSpPr>
      </xdr:nvSpPr>
      <xdr:spPr bwMode="auto">
        <a:xfrm>
          <a:off x="386313" y="5671686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6" name="Text Box 79">
          <a:extLst>
            <a:ext uri="{FF2B5EF4-FFF2-40B4-BE49-F238E27FC236}">
              <a16:creationId xmlns:a16="http://schemas.microsoft.com/office/drawing/2014/main" id="{05BB2DA3-DB09-43A5-A389-34FD77D5B221}"/>
            </a:ext>
          </a:extLst>
        </xdr:cNvPr>
        <xdr:cNvSpPr txBox="1">
          <a:spLocks noChangeArrowheads="1"/>
        </xdr:cNvSpPr>
      </xdr:nvSpPr>
      <xdr:spPr bwMode="auto">
        <a:xfrm>
          <a:off x="386313" y="594905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7" name="Text Box 79">
          <a:extLst>
            <a:ext uri="{FF2B5EF4-FFF2-40B4-BE49-F238E27FC236}">
              <a16:creationId xmlns:a16="http://schemas.microsoft.com/office/drawing/2014/main" id="{C0C66F3B-3DD1-442E-AA97-29A6CC9E9920}"/>
            </a:ext>
          </a:extLst>
        </xdr:cNvPr>
        <xdr:cNvSpPr txBox="1">
          <a:spLocks noChangeArrowheads="1"/>
        </xdr:cNvSpPr>
      </xdr:nvSpPr>
      <xdr:spPr bwMode="auto">
        <a:xfrm>
          <a:off x="386313" y="6171558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8" name="Text Box 79">
          <a:extLst>
            <a:ext uri="{FF2B5EF4-FFF2-40B4-BE49-F238E27FC236}">
              <a16:creationId xmlns:a16="http://schemas.microsoft.com/office/drawing/2014/main" id="{7AC1BA5F-2BE8-43F6-B1E1-896774932FAD}"/>
            </a:ext>
          </a:extLst>
        </xdr:cNvPr>
        <xdr:cNvSpPr txBox="1">
          <a:spLocks noChangeArrowheads="1"/>
        </xdr:cNvSpPr>
      </xdr:nvSpPr>
      <xdr:spPr bwMode="auto">
        <a:xfrm>
          <a:off x="386313" y="6394062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49" name="Text Box 79">
          <a:extLst>
            <a:ext uri="{FF2B5EF4-FFF2-40B4-BE49-F238E27FC236}">
              <a16:creationId xmlns:a16="http://schemas.microsoft.com/office/drawing/2014/main" id="{25566D35-7FA4-4806-B3CA-96311A8C5C2E}"/>
            </a:ext>
          </a:extLst>
        </xdr:cNvPr>
        <xdr:cNvSpPr txBox="1">
          <a:spLocks noChangeArrowheads="1"/>
        </xdr:cNvSpPr>
      </xdr:nvSpPr>
      <xdr:spPr bwMode="auto">
        <a:xfrm>
          <a:off x="386313" y="663485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0" name="Text Box 79">
          <a:extLst>
            <a:ext uri="{FF2B5EF4-FFF2-40B4-BE49-F238E27FC236}">
              <a16:creationId xmlns:a16="http://schemas.microsoft.com/office/drawing/2014/main" id="{E55E0AD9-73D6-472F-999A-9A5E91F6B986}"/>
            </a:ext>
          </a:extLst>
        </xdr:cNvPr>
        <xdr:cNvSpPr txBox="1">
          <a:spLocks noChangeArrowheads="1"/>
        </xdr:cNvSpPr>
      </xdr:nvSpPr>
      <xdr:spPr bwMode="auto">
        <a:xfrm>
          <a:off x="386313" y="6930510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1" name="Text Box 79">
          <a:extLst>
            <a:ext uri="{FF2B5EF4-FFF2-40B4-BE49-F238E27FC236}">
              <a16:creationId xmlns:a16="http://schemas.microsoft.com/office/drawing/2014/main" id="{8356BCB7-C875-45A9-A994-764D164A448A}"/>
            </a:ext>
          </a:extLst>
        </xdr:cNvPr>
        <xdr:cNvSpPr txBox="1">
          <a:spLocks noChangeArrowheads="1"/>
        </xdr:cNvSpPr>
      </xdr:nvSpPr>
      <xdr:spPr bwMode="auto">
        <a:xfrm>
          <a:off x="386313" y="6800208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2" name="Text Box 79">
          <a:extLst>
            <a:ext uri="{FF2B5EF4-FFF2-40B4-BE49-F238E27FC236}">
              <a16:creationId xmlns:a16="http://schemas.microsoft.com/office/drawing/2014/main" id="{15101C65-AFEA-439D-9A42-AC96B573BA09}"/>
            </a:ext>
          </a:extLst>
        </xdr:cNvPr>
        <xdr:cNvSpPr txBox="1">
          <a:spLocks noChangeArrowheads="1"/>
        </xdr:cNvSpPr>
      </xdr:nvSpPr>
      <xdr:spPr bwMode="auto">
        <a:xfrm>
          <a:off x="386313" y="2133720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3" name="Text Box 79">
          <a:extLst>
            <a:ext uri="{FF2B5EF4-FFF2-40B4-BE49-F238E27FC236}">
              <a16:creationId xmlns:a16="http://schemas.microsoft.com/office/drawing/2014/main" id="{0734C06D-F09A-4842-A2E3-6491794C3F9A}"/>
            </a:ext>
          </a:extLst>
        </xdr:cNvPr>
        <xdr:cNvSpPr txBox="1">
          <a:spLocks noChangeArrowheads="1"/>
        </xdr:cNvSpPr>
      </xdr:nvSpPr>
      <xdr:spPr bwMode="auto">
        <a:xfrm>
          <a:off x="386313" y="235622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4" name="Text Box 79">
          <a:extLst>
            <a:ext uri="{FF2B5EF4-FFF2-40B4-BE49-F238E27FC236}">
              <a16:creationId xmlns:a16="http://schemas.microsoft.com/office/drawing/2014/main" id="{27A34DCD-F305-411F-A8BC-6C7EC14ED058}"/>
            </a:ext>
          </a:extLst>
        </xdr:cNvPr>
        <xdr:cNvSpPr txBox="1">
          <a:spLocks noChangeArrowheads="1"/>
        </xdr:cNvSpPr>
      </xdr:nvSpPr>
      <xdr:spPr bwMode="auto">
        <a:xfrm>
          <a:off x="386313" y="615098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5" name="Text Box 79">
          <a:extLst>
            <a:ext uri="{FF2B5EF4-FFF2-40B4-BE49-F238E27FC236}">
              <a16:creationId xmlns:a16="http://schemas.microsoft.com/office/drawing/2014/main" id="{BF8A8EAB-B324-4F41-86E5-25000241EE06}"/>
            </a:ext>
          </a:extLst>
        </xdr:cNvPr>
        <xdr:cNvSpPr txBox="1">
          <a:spLocks noChangeArrowheads="1"/>
        </xdr:cNvSpPr>
      </xdr:nvSpPr>
      <xdr:spPr bwMode="auto">
        <a:xfrm>
          <a:off x="386313" y="6150984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6" name="Text Box 79">
          <a:extLst>
            <a:ext uri="{FF2B5EF4-FFF2-40B4-BE49-F238E27FC236}">
              <a16:creationId xmlns:a16="http://schemas.microsoft.com/office/drawing/2014/main" id="{9BB6EA16-FFE6-4C89-BABE-77E8D0E980BC}"/>
            </a:ext>
          </a:extLst>
        </xdr:cNvPr>
        <xdr:cNvSpPr txBox="1">
          <a:spLocks noChangeArrowheads="1"/>
        </xdr:cNvSpPr>
      </xdr:nvSpPr>
      <xdr:spPr bwMode="auto">
        <a:xfrm>
          <a:off x="386313" y="2651880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7" name="Text Box 79">
          <a:extLst>
            <a:ext uri="{FF2B5EF4-FFF2-40B4-BE49-F238E27FC236}">
              <a16:creationId xmlns:a16="http://schemas.microsoft.com/office/drawing/2014/main" id="{62FA8941-0A5B-4DB9-BD0B-97248AFD801E}"/>
            </a:ext>
          </a:extLst>
        </xdr:cNvPr>
        <xdr:cNvSpPr txBox="1">
          <a:spLocks noChangeArrowheads="1"/>
        </xdr:cNvSpPr>
      </xdr:nvSpPr>
      <xdr:spPr bwMode="auto">
        <a:xfrm>
          <a:off x="386313" y="4578216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8" name="Text Box 79">
          <a:extLst>
            <a:ext uri="{FF2B5EF4-FFF2-40B4-BE49-F238E27FC236}">
              <a16:creationId xmlns:a16="http://schemas.microsoft.com/office/drawing/2014/main" id="{19E22E69-C90F-405C-A2AD-74D90447252D}"/>
            </a:ext>
          </a:extLst>
        </xdr:cNvPr>
        <xdr:cNvSpPr txBox="1">
          <a:spLocks noChangeArrowheads="1"/>
        </xdr:cNvSpPr>
      </xdr:nvSpPr>
      <xdr:spPr bwMode="auto">
        <a:xfrm>
          <a:off x="386313" y="1010532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59" name="Text Box 79">
          <a:extLst>
            <a:ext uri="{FF2B5EF4-FFF2-40B4-BE49-F238E27FC236}">
              <a16:creationId xmlns:a16="http://schemas.microsoft.com/office/drawing/2014/main" id="{BEB69FFE-401C-4C80-B24B-D0CFB2DA9997}"/>
            </a:ext>
          </a:extLst>
        </xdr:cNvPr>
        <xdr:cNvSpPr txBox="1">
          <a:spLocks noChangeArrowheads="1"/>
        </xdr:cNvSpPr>
      </xdr:nvSpPr>
      <xdr:spPr bwMode="auto">
        <a:xfrm>
          <a:off x="386313" y="4095108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60" name="Text Box 79">
          <a:extLst>
            <a:ext uri="{FF2B5EF4-FFF2-40B4-BE49-F238E27FC236}">
              <a16:creationId xmlns:a16="http://schemas.microsoft.com/office/drawing/2014/main" id="{F8435461-21AD-4B23-8BD9-9B95346E4452}"/>
            </a:ext>
          </a:extLst>
        </xdr:cNvPr>
        <xdr:cNvSpPr txBox="1">
          <a:spLocks noChangeArrowheads="1"/>
        </xdr:cNvSpPr>
      </xdr:nvSpPr>
      <xdr:spPr bwMode="auto">
        <a:xfrm>
          <a:off x="386313" y="40951083"/>
          <a:ext cx="9023" cy="191000"/>
        </a:xfrm>
        <a:prstGeom prst="rect">
          <a:avLst/>
        </a:prstGeom>
        <a:noFill/>
        <a:ln w="9525">
          <a:noFill/>
          <a:miter lim="800000"/>
          <a:headEnd/>
          <a:tailEnd/>
        </a:ln>
      </xdr:spPr>
    </xdr:sp>
    <xdr:clientData/>
  </xdr:oneCellAnchor>
  <xdr:oneCellAnchor>
    <xdr:from>
      <xdr:col>0</xdr:col>
      <xdr:colOff>0</xdr:colOff>
      <xdr:row>0</xdr:row>
      <xdr:rowOff>0</xdr:rowOff>
    </xdr:from>
    <xdr:ext cx="9023" cy="191000"/>
    <xdr:sp macro="" textlink="">
      <xdr:nvSpPr>
        <xdr:cNvPr id="61" name="Text Box 79">
          <a:extLst>
            <a:ext uri="{FF2B5EF4-FFF2-40B4-BE49-F238E27FC236}">
              <a16:creationId xmlns:a16="http://schemas.microsoft.com/office/drawing/2014/main" id="{7CF8A328-1248-4EAB-A118-A4344B08A6C1}"/>
            </a:ext>
          </a:extLst>
        </xdr:cNvPr>
        <xdr:cNvSpPr txBox="1">
          <a:spLocks noChangeArrowheads="1"/>
        </xdr:cNvSpPr>
      </xdr:nvSpPr>
      <xdr:spPr bwMode="auto">
        <a:xfrm>
          <a:off x="20553" y="26643263"/>
          <a:ext cx="9023" cy="19100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2"/>
  <sheetViews>
    <sheetView tabSelected="1" view="pageBreakPreview" zoomScale="70" zoomScaleNormal="50" zoomScaleSheetLayoutView="70" workbookViewId="0">
      <selection activeCell="E161" sqref="E161:F164"/>
    </sheetView>
  </sheetViews>
  <sheetFormatPr baseColWidth="10" defaultColWidth="11.5703125" defaultRowHeight="14.25" x14ac:dyDescent="0.25"/>
  <cols>
    <col min="1" max="1" width="17.28515625" style="54" bestFit="1" customWidth="1"/>
    <col min="2" max="2" width="76.85546875" style="32" customWidth="1"/>
    <col min="3" max="3" width="14" style="54" customWidth="1"/>
    <col min="4" max="4" width="6.7109375" style="54" customWidth="1"/>
    <col min="5" max="5" width="24.7109375" style="54" customWidth="1"/>
    <col min="6" max="6" width="22.7109375" style="54" customWidth="1"/>
    <col min="7" max="7" width="25.28515625" style="32" bestFit="1" customWidth="1"/>
    <col min="8" max="9" width="13.7109375" style="32" bestFit="1" customWidth="1"/>
    <col min="10" max="16384" width="11.5703125" style="32"/>
  </cols>
  <sheetData>
    <row r="1" spans="1:7" ht="14.45" customHeight="1" x14ac:dyDescent="0.25">
      <c r="A1" s="137" t="s">
        <v>155</v>
      </c>
      <c r="B1" s="137"/>
      <c r="C1" s="137"/>
      <c r="D1" s="137"/>
      <c r="E1" s="137"/>
      <c r="F1" s="137"/>
    </row>
    <row r="2" spans="1:7" ht="39.75" customHeight="1" x14ac:dyDescent="0.25">
      <c r="A2" s="137"/>
      <c r="B2" s="137"/>
      <c r="C2" s="137"/>
      <c r="D2" s="137"/>
      <c r="E2" s="137"/>
      <c r="F2" s="137"/>
      <c r="G2" s="12"/>
    </row>
    <row r="3" spans="1:7" ht="39.75" customHeight="1" x14ac:dyDescent="0.25">
      <c r="A3" s="137"/>
      <c r="B3" s="137"/>
      <c r="C3" s="137"/>
      <c r="D3" s="137"/>
      <c r="E3" s="137"/>
      <c r="F3" s="137"/>
      <c r="G3" s="12"/>
    </row>
    <row r="4" spans="1:7" ht="47.25" customHeight="1" x14ac:dyDescent="0.25">
      <c r="A4" s="137"/>
      <c r="B4" s="137"/>
      <c r="C4" s="137"/>
      <c r="D4" s="137"/>
      <c r="E4" s="137"/>
      <c r="F4" s="137"/>
      <c r="G4" s="12"/>
    </row>
    <row r="5" spans="1:7" ht="24" customHeight="1" x14ac:dyDescent="0.25">
      <c r="A5" s="137"/>
      <c r="B5" s="137"/>
      <c r="C5" s="137"/>
      <c r="D5" s="137"/>
      <c r="E5" s="137"/>
      <c r="F5" s="137"/>
      <c r="G5" s="13"/>
    </row>
    <row r="6" spans="1:7" ht="0.75" customHeight="1" x14ac:dyDescent="0.25">
      <c r="A6" s="137"/>
      <c r="B6" s="137"/>
      <c r="C6" s="137"/>
      <c r="D6" s="137"/>
      <c r="E6" s="137"/>
      <c r="F6" s="137"/>
      <c r="G6" s="13"/>
    </row>
    <row r="7" spans="1:7" ht="14.45" hidden="1" customHeight="1" x14ac:dyDescent="0.25">
      <c r="A7" s="137"/>
      <c r="B7" s="137"/>
      <c r="C7" s="137"/>
      <c r="D7" s="137"/>
      <c r="E7" s="137"/>
      <c r="F7" s="137"/>
    </row>
    <row r="8" spans="1:7" x14ac:dyDescent="0.25">
      <c r="A8" s="137"/>
      <c r="B8" s="137"/>
      <c r="C8" s="137"/>
      <c r="D8" s="137"/>
      <c r="E8" s="137"/>
      <c r="F8" s="137"/>
    </row>
    <row r="9" spans="1:7" ht="35.25" customHeight="1" x14ac:dyDescent="0.25">
      <c r="A9" s="137"/>
      <c r="B9" s="137"/>
      <c r="C9" s="137"/>
      <c r="D9" s="137"/>
      <c r="E9" s="137"/>
      <c r="F9" s="137"/>
    </row>
    <row r="10" spans="1:7" ht="20.25" x14ac:dyDescent="0.25">
      <c r="A10" s="107" t="s">
        <v>0</v>
      </c>
      <c r="B10" s="39" t="s">
        <v>156</v>
      </c>
      <c r="C10" s="32"/>
      <c r="D10" s="32"/>
      <c r="E10" s="32"/>
      <c r="F10" s="32"/>
    </row>
    <row r="11" spans="1:7" ht="20.25" x14ac:dyDescent="0.25">
      <c r="A11" s="107" t="s">
        <v>1</v>
      </c>
      <c r="B11" s="39" t="s">
        <v>2</v>
      </c>
      <c r="C11" s="32"/>
      <c r="D11" s="32"/>
      <c r="E11" s="32"/>
      <c r="F11" s="32"/>
    </row>
    <row r="12" spans="1:7" ht="20.25" x14ac:dyDescent="0.25">
      <c r="A12" s="107" t="s">
        <v>3</v>
      </c>
      <c r="B12" s="39" t="s">
        <v>148</v>
      </c>
      <c r="C12" s="32"/>
      <c r="D12" s="32"/>
      <c r="E12" s="32"/>
      <c r="F12" s="32"/>
    </row>
    <row r="13" spans="1:7" ht="19.5" x14ac:dyDescent="0.25">
      <c r="A13" s="107" t="s">
        <v>4</v>
      </c>
      <c r="B13" s="125" t="s">
        <v>149</v>
      </c>
    </row>
    <row r="14" spans="1:7" ht="19.5" x14ac:dyDescent="0.25">
      <c r="A14" s="107"/>
      <c r="B14" s="125"/>
    </row>
    <row r="15" spans="1:7" ht="20.25" x14ac:dyDescent="0.25">
      <c r="A15" s="126" t="s">
        <v>5</v>
      </c>
      <c r="B15" s="13" t="s">
        <v>150</v>
      </c>
    </row>
    <row r="16" spans="1:7" x14ac:dyDescent="0.25">
      <c r="A16" s="108" t="s">
        <v>6</v>
      </c>
      <c r="B16" s="33" t="s">
        <v>7</v>
      </c>
      <c r="C16" s="109" t="s">
        <v>8</v>
      </c>
      <c r="D16" s="109" t="s">
        <v>9</v>
      </c>
      <c r="E16" s="109" t="s">
        <v>10</v>
      </c>
      <c r="F16" s="109" t="s">
        <v>11</v>
      </c>
      <c r="G16" s="33" t="s">
        <v>12</v>
      </c>
    </row>
    <row r="18" spans="1:8" ht="15.75" thickBot="1" x14ac:dyDescent="0.3">
      <c r="B18" s="34"/>
      <c r="C18" s="90"/>
      <c r="D18" s="90"/>
      <c r="E18" s="90"/>
      <c r="F18" s="90"/>
      <c r="G18" s="34"/>
    </row>
    <row r="19" spans="1:8" ht="15.75" thickBot="1" x14ac:dyDescent="0.3">
      <c r="A19" s="110">
        <v>1</v>
      </c>
      <c r="B19" s="14" t="s">
        <v>131</v>
      </c>
      <c r="C19" s="93"/>
      <c r="D19" s="93"/>
      <c r="E19" s="93"/>
      <c r="F19" s="93"/>
      <c r="G19" s="88">
        <f>+F20</f>
        <v>0</v>
      </c>
    </row>
    <row r="20" spans="1:8" ht="120" x14ac:dyDescent="0.25">
      <c r="A20" s="54">
        <v>1.01</v>
      </c>
      <c r="B20" s="11" t="s">
        <v>43</v>
      </c>
      <c r="C20" s="90">
        <v>337.14</v>
      </c>
      <c r="D20" s="90" t="s">
        <v>13</v>
      </c>
      <c r="E20" s="90"/>
      <c r="F20" s="90">
        <f>+C20*E20</f>
        <v>0</v>
      </c>
      <c r="G20" s="34"/>
    </row>
    <row r="21" spans="1:8" ht="15" x14ac:dyDescent="0.25">
      <c r="B21" s="34"/>
      <c r="C21" s="90"/>
      <c r="D21" s="90"/>
      <c r="E21" s="90"/>
      <c r="F21" s="90"/>
      <c r="G21" s="34"/>
    </row>
    <row r="22" spans="1:8" ht="15" x14ac:dyDescent="0.25">
      <c r="A22" s="110">
        <v>2</v>
      </c>
      <c r="B22" s="94" t="s">
        <v>15</v>
      </c>
      <c r="C22" s="93"/>
      <c r="D22" s="93"/>
      <c r="E22" s="93"/>
      <c r="F22" s="93"/>
      <c r="G22" s="88">
        <f>+SUM(F23:F24)</f>
        <v>0</v>
      </c>
    </row>
    <row r="23" spans="1:8" ht="15" x14ac:dyDescent="0.25">
      <c r="A23" s="54">
        <v>2.0099999999999998</v>
      </c>
      <c r="B23" s="89" t="s">
        <v>146</v>
      </c>
      <c r="C23" s="90">
        <v>2.8</v>
      </c>
      <c r="D23" s="90" t="s">
        <v>14</v>
      </c>
      <c r="E23" s="90"/>
      <c r="F23" s="90">
        <f>+C23*E23</f>
        <v>0</v>
      </c>
      <c r="G23" s="95"/>
    </row>
    <row r="24" spans="1:8" ht="30" x14ac:dyDescent="0.25">
      <c r="A24" s="54">
        <f>+A23+0.01</f>
        <v>2.0199999999999996</v>
      </c>
      <c r="B24" s="89" t="s">
        <v>147</v>
      </c>
      <c r="C24" s="90">
        <v>0.86399999999999999</v>
      </c>
      <c r="D24" s="90" t="s">
        <v>14</v>
      </c>
      <c r="E24" s="90"/>
      <c r="F24" s="90">
        <f>+C24*E24</f>
        <v>0</v>
      </c>
      <c r="G24" s="34"/>
    </row>
    <row r="25" spans="1:8" ht="15" x14ac:dyDescent="0.25">
      <c r="A25" s="110">
        <v>3</v>
      </c>
      <c r="B25" s="94" t="s">
        <v>44</v>
      </c>
      <c r="C25" s="93"/>
      <c r="D25" s="93"/>
      <c r="E25" s="93"/>
      <c r="F25" s="93"/>
      <c r="G25" s="88">
        <f>+SUM(F26:F29)</f>
        <v>0</v>
      </c>
    </row>
    <row r="26" spans="1:8" ht="15" x14ac:dyDescent="0.25">
      <c r="A26" s="54">
        <f>+A25+0.01</f>
        <v>3.01</v>
      </c>
      <c r="B26" s="34" t="s">
        <v>45</v>
      </c>
      <c r="C26" s="90">
        <v>657.61</v>
      </c>
      <c r="D26" s="90" t="s">
        <v>13</v>
      </c>
      <c r="E26" s="90"/>
      <c r="F26" s="90">
        <f>+C26*E26</f>
        <v>0</v>
      </c>
      <c r="G26" s="34"/>
      <c r="H26" s="111"/>
    </row>
    <row r="27" spans="1:8" ht="15" x14ac:dyDescent="0.25">
      <c r="A27" s="54">
        <f>+A26+0.01</f>
        <v>3.0199999999999996</v>
      </c>
      <c r="B27" s="34" t="s">
        <v>46</v>
      </c>
      <c r="C27" s="90">
        <v>131.52200000000002</v>
      </c>
      <c r="D27" s="90" t="s">
        <v>13</v>
      </c>
      <c r="E27" s="90"/>
      <c r="F27" s="90">
        <f>+C27*E27</f>
        <v>0</v>
      </c>
      <c r="G27" s="34"/>
      <c r="H27" s="111"/>
    </row>
    <row r="28" spans="1:8" ht="15" x14ac:dyDescent="0.25">
      <c r="A28" s="54">
        <v>3.03</v>
      </c>
      <c r="B28" s="34" t="s">
        <v>47</v>
      </c>
      <c r="C28" s="90">
        <v>170.8</v>
      </c>
      <c r="D28" s="90" t="s">
        <v>39</v>
      </c>
      <c r="E28" s="90"/>
      <c r="F28" s="90">
        <f>+C28*E28</f>
        <v>0</v>
      </c>
      <c r="G28" s="34"/>
    </row>
    <row r="29" spans="1:8" ht="15" x14ac:dyDescent="0.25">
      <c r="A29" s="54">
        <f>+A28+0.01</f>
        <v>3.0399999999999996</v>
      </c>
      <c r="B29" s="34" t="s">
        <v>48</v>
      </c>
      <c r="C29" s="90">
        <v>657.61</v>
      </c>
      <c r="D29" s="90" t="s">
        <v>13</v>
      </c>
      <c r="E29" s="90"/>
      <c r="F29" s="90">
        <f>+C29*E29</f>
        <v>0</v>
      </c>
      <c r="G29" s="34"/>
      <c r="H29" s="111"/>
    </row>
    <row r="30" spans="1:8" ht="15" x14ac:dyDescent="0.25">
      <c r="B30" s="34"/>
      <c r="C30" s="90"/>
      <c r="D30" s="90"/>
      <c r="E30" s="90"/>
      <c r="F30" s="90"/>
      <c r="G30" s="34"/>
    </row>
    <row r="31" spans="1:8" ht="15" x14ac:dyDescent="0.25">
      <c r="A31" s="110">
        <v>4</v>
      </c>
      <c r="B31" s="94" t="s">
        <v>49</v>
      </c>
      <c r="C31" s="93"/>
      <c r="D31" s="93"/>
      <c r="E31" s="93"/>
      <c r="F31" s="93"/>
      <c r="G31" s="88">
        <f>+SUM(F32:F36)</f>
        <v>0</v>
      </c>
    </row>
    <row r="32" spans="1:8" ht="15" x14ac:dyDescent="0.25">
      <c r="A32" s="54">
        <f>+A31+0.01</f>
        <v>4.01</v>
      </c>
      <c r="B32" s="89" t="s">
        <v>50</v>
      </c>
      <c r="C32" s="90">
        <v>217.86</v>
      </c>
      <c r="D32" s="90" t="s">
        <v>51</v>
      </c>
      <c r="E32" s="90"/>
      <c r="F32" s="90"/>
      <c r="G32" s="34"/>
    </row>
    <row r="33" spans="1:8" ht="30" x14ac:dyDescent="0.25">
      <c r="A33" s="54">
        <f>+A32+0.01</f>
        <v>4.0199999999999996</v>
      </c>
      <c r="B33" s="89" t="s">
        <v>52</v>
      </c>
      <c r="C33" s="90">
        <v>1</v>
      </c>
      <c r="D33" s="90" t="s">
        <v>40</v>
      </c>
      <c r="E33" s="90"/>
      <c r="F33" s="90"/>
      <c r="G33" s="34"/>
      <c r="H33" s="111"/>
    </row>
    <row r="34" spans="1:8" ht="30" x14ac:dyDescent="0.25">
      <c r="A34" s="54">
        <f>+A33+0.01</f>
        <v>4.0299999999999994</v>
      </c>
      <c r="B34" s="89" t="s">
        <v>53</v>
      </c>
      <c r="C34" s="90">
        <v>1</v>
      </c>
      <c r="D34" s="90" t="s">
        <v>40</v>
      </c>
      <c r="E34" s="90"/>
      <c r="F34" s="90"/>
      <c r="G34" s="34"/>
      <c r="H34" s="111"/>
    </row>
    <row r="35" spans="1:8" ht="15" x14ac:dyDescent="0.25">
      <c r="A35" s="54">
        <v>4.04</v>
      </c>
      <c r="B35" s="89" t="s">
        <v>54</v>
      </c>
      <c r="C35" s="90">
        <v>4</v>
      </c>
      <c r="D35" s="90" t="s">
        <v>40</v>
      </c>
      <c r="E35" s="90"/>
      <c r="F35" s="90"/>
      <c r="G35" s="34"/>
    </row>
    <row r="36" spans="1:8" ht="15" x14ac:dyDescent="0.25">
      <c r="A36" s="54">
        <f>+A35+0.01</f>
        <v>4.05</v>
      </c>
      <c r="B36" s="89" t="s">
        <v>55</v>
      </c>
      <c r="C36" s="90">
        <v>1</v>
      </c>
      <c r="D36" s="90" t="s">
        <v>40</v>
      </c>
      <c r="E36" s="90"/>
      <c r="F36" s="90"/>
      <c r="G36" s="34"/>
    </row>
    <row r="37" spans="1:8" ht="15" x14ac:dyDescent="0.25">
      <c r="B37" s="34"/>
      <c r="C37" s="90"/>
      <c r="D37" s="90"/>
      <c r="E37" s="90"/>
      <c r="F37" s="90"/>
      <c r="G37" s="34"/>
    </row>
    <row r="38" spans="1:8" ht="15" x14ac:dyDescent="0.25">
      <c r="A38" s="110">
        <v>5</v>
      </c>
      <c r="B38" s="94" t="s">
        <v>56</v>
      </c>
      <c r="C38" s="93"/>
      <c r="D38" s="93"/>
      <c r="E38" s="93"/>
      <c r="F38" s="93"/>
      <c r="G38" s="88">
        <f>+SUM(F39:F43)</f>
        <v>0</v>
      </c>
    </row>
    <row r="39" spans="1:8" ht="15" x14ac:dyDescent="0.25">
      <c r="A39" s="54">
        <v>5.01</v>
      </c>
      <c r="B39" s="34" t="s">
        <v>57</v>
      </c>
      <c r="C39" s="90">
        <v>56.22</v>
      </c>
      <c r="D39" s="90" t="s">
        <v>13</v>
      </c>
      <c r="E39" s="90"/>
      <c r="F39" s="90"/>
      <c r="G39" s="34"/>
    </row>
    <row r="40" spans="1:8" ht="15" x14ac:dyDescent="0.25">
      <c r="A40" s="54">
        <v>5.0199999999999996</v>
      </c>
      <c r="B40" s="34" t="s">
        <v>58</v>
      </c>
      <c r="C40" s="90">
        <v>56.22</v>
      </c>
      <c r="D40" s="90" t="s">
        <v>17</v>
      </c>
      <c r="E40" s="90"/>
      <c r="F40" s="90"/>
      <c r="G40" s="34"/>
    </row>
    <row r="41" spans="1:8" ht="15" x14ac:dyDescent="0.25">
      <c r="A41" s="54">
        <v>5.03</v>
      </c>
      <c r="B41" s="34" t="s">
        <v>59</v>
      </c>
      <c r="C41" s="90">
        <v>237.8784</v>
      </c>
      <c r="D41" s="90" t="s">
        <v>13</v>
      </c>
      <c r="E41" s="90"/>
      <c r="F41" s="90"/>
      <c r="G41" s="34"/>
    </row>
    <row r="42" spans="1:8" ht="15" x14ac:dyDescent="0.25">
      <c r="A42" s="54">
        <f>+A41+0.01</f>
        <v>5.04</v>
      </c>
      <c r="B42" s="34" t="s">
        <v>60</v>
      </c>
      <c r="C42" s="90">
        <v>111.19</v>
      </c>
      <c r="D42" s="90" t="s">
        <v>39</v>
      </c>
      <c r="E42" s="90"/>
      <c r="F42" s="90"/>
      <c r="G42" s="34"/>
    </row>
    <row r="43" spans="1:8" ht="15" x14ac:dyDescent="0.25">
      <c r="A43" s="54">
        <f>+A42+0.01</f>
        <v>5.05</v>
      </c>
      <c r="B43" s="34" t="s">
        <v>61</v>
      </c>
      <c r="C43" s="90">
        <v>96.552000000000021</v>
      </c>
      <c r="D43" s="90" t="s">
        <v>13</v>
      </c>
      <c r="E43" s="90"/>
      <c r="F43" s="90"/>
      <c r="G43" s="34"/>
    </row>
    <row r="44" spans="1:8" ht="15" x14ac:dyDescent="0.25">
      <c r="B44" s="34"/>
      <c r="C44" s="90"/>
      <c r="D44" s="90"/>
      <c r="E44" s="90"/>
      <c r="F44" s="90"/>
      <c r="G44" s="34"/>
    </row>
    <row r="45" spans="1:8" ht="15" x14ac:dyDescent="0.25">
      <c r="A45" s="110">
        <v>6</v>
      </c>
      <c r="B45" s="94" t="s">
        <v>62</v>
      </c>
      <c r="C45" s="93"/>
      <c r="D45" s="93"/>
      <c r="E45" s="93"/>
      <c r="F45" s="93"/>
      <c r="G45" s="88">
        <f>+SUM(F46:F58)</f>
        <v>0</v>
      </c>
    </row>
    <row r="46" spans="1:8" ht="15" x14ac:dyDescent="0.25">
      <c r="A46" s="54">
        <v>6.01</v>
      </c>
      <c r="B46" s="89" t="s">
        <v>79</v>
      </c>
      <c r="C46" s="90">
        <v>19</v>
      </c>
      <c r="D46" s="90" t="s">
        <v>20</v>
      </c>
      <c r="E46" s="90"/>
      <c r="F46" s="90"/>
      <c r="G46" s="34"/>
    </row>
    <row r="47" spans="1:8" ht="30" x14ac:dyDescent="0.25">
      <c r="A47" s="54">
        <v>6.02</v>
      </c>
      <c r="B47" s="89" t="s">
        <v>80</v>
      </c>
      <c r="C47" s="90">
        <v>19</v>
      </c>
      <c r="D47" s="90" t="s">
        <v>20</v>
      </c>
      <c r="E47" s="90"/>
      <c r="F47" s="90"/>
      <c r="G47" s="34"/>
    </row>
    <row r="48" spans="1:8" ht="30" x14ac:dyDescent="0.25">
      <c r="A48" s="54">
        <v>6.03</v>
      </c>
      <c r="B48" s="89" t="s">
        <v>81</v>
      </c>
      <c r="C48" s="90">
        <v>21</v>
      </c>
      <c r="D48" s="90" t="s">
        <v>20</v>
      </c>
      <c r="E48" s="90"/>
      <c r="F48" s="90"/>
      <c r="G48" s="34"/>
    </row>
    <row r="49" spans="1:7" ht="30" x14ac:dyDescent="0.25">
      <c r="A49" s="54">
        <v>6.04</v>
      </c>
      <c r="B49" s="89" t="s">
        <v>82</v>
      </c>
      <c r="C49" s="90">
        <v>1</v>
      </c>
      <c r="D49" s="90" t="s">
        <v>20</v>
      </c>
      <c r="E49" s="90"/>
      <c r="F49" s="90"/>
      <c r="G49" s="34"/>
    </row>
    <row r="50" spans="1:7" ht="30" x14ac:dyDescent="0.25">
      <c r="A50" s="54">
        <v>6.05</v>
      </c>
      <c r="B50" s="89" t="s">
        <v>83</v>
      </c>
      <c r="C50" s="90">
        <v>2</v>
      </c>
      <c r="D50" s="90" t="s">
        <v>20</v>
      </c>
      <c r="E50" s="90"/>
      <c r="F50" s="90"/>
      <c r="G50" s="34"/>
    </row>
    <row r="51" spans="1:7" ht="45" x14ac:dyDescent="0.25">
      <c r="A51" s="54">
        <v>6.06</v>
      </c>
      <c r="B51" s="89" t="s">
        <v>84</v>
      </c>
      <c r="C51" s="90">
        <v>12</v>
      </c>
      <c r="D51" s="90" t="s">
        <v>20</v>
      </c>
      <c r="E51" s="90"/>
      <c r="F51" s="90"/>
      <c r="G51" s="34"/>
    </row>
    <row r="52" spans="1:7" ht="45" x14ac:dyDescent="0.25">
      <c r="A52" s="54">
        <v>6.07</v>
      </c>
      <c r="B52" s="89" t="s">
        <v>86</v>
      </c>
      <c r="C52" s="90">
        <v>40</v>
      </c>
      <c r="D52" s="90" t="s">
        <v>87</v>
      </c>
      <c r="E52" s="90"/>
      <c r="F52" s="90"/>
      <c r="G52" s="34"/>
    </row>
    <row r="53" spans="1:7" ht="45" x14ac:dyDescent="0.25">
      <c r="A53" s="54">
        <v>6.08</v>
      </c>
      <c r="B53" s="89" t="s">
        <v>88</v>
      </c>
      <c r="C53" s="90">
        <v>150</v>
      </c>
      <c r="D53" s="90" t="s">
        <v>87</v>
      </c>
      <c r="E53" s="90"/>
      <c r="F53" s="90"/>
      <c r="G53" s="34"/>
    </row>
    <row r="54" spans="1:7" ht="45" x14ac:dyDescent="0.25">
      <c r="A54" s="54">
        <v>6.09</v>
      </c>
      <c r="B54" s="89" t="s">
        <v>89</v>
      </c>
      <c r="C54" s="90">
        <v>1</v>
      </c>
      <c r="D54" s="90" t="s">
        <v>20</v>
      </c>
      <c r="E54" s="90"/>
      <c r="F54" s="90"/>
      <c r="G54" s="34"/>
    </row>
    <row r="55" spans="1:7" ht="45" x14ac:dyDescent="0.25">
      <c r="A55" s="54">
        <v>6.1</v>
      </c>
      <c r="B55" s="89" t="s">
        <v>90</v>
      </c>
      <c r="C55" s="90">
        <v>1</v>
      </c>
      <c r="D55" s="90" t="s">
        <v>41</v>
      </c>
      <c r="E55" s="90"/>
      <c r="F55" s="90"/>
      <c r="G55" s="34"/>
    </row>
    <row r="56" spans="1:7" ht="15" x14ac:dyDescent="0.25">
      <c r="A56" s="54">
        <v>6.11</v>
      </c>
      <c r="B56" s="89" t="s">
        <v>91</v>
      </c>
      <c r="C56" s="90">
        <v>1</v>
      </c>
      <c r="D56" s="90" t="s">
        <v>9</v>
      </c>
      <c r="E56" s="90"/>
      <c r="F56" s="90"/>
      <c r="G56" s="34"/>
    </row>
    <row r="57" spans="1:7" ht="30" x14ac:dyDescent="0.25">
      <c r="A57" s="54">
        <v>6.12</v>
      </c>
      <c r="B57" s="89" t="s">
        <v>92</v>
      </c>
      <c r="C57" s="90">
        <v>300</v>
      </c>
      <c r="D57" s="90" t="s">
        <v>87</v>
      </c>
      <c r="E57" s="90"/>
      <c r="F57" s="90"/>
      <c r="G57" s="34"/>
    </row>
    <row r="58" spans="1:7" ht="15" x14ac:dyDescent="0.25">
      <c r="A58" s="54">
        <v>6.13</v>
      </c>
      <c r="B58" s="89" t="s">
        <v>93</v>
      </c>
      <c r="C58" s="90">
        <v>1</v>
      </c>
      <c r="D58" s="90" t="s">
        <v>41</v>
      </c>
      <c r="E58" s="90"/>
      <c r="F58" s="90"/>
      <c r="G58" s="34"/>
    </row>
    <row r="59" spans="1:7" ht="15" x14ac:dyDescent="0.25">
      <c r="B59" s="34"/>
      <c r="C59" s="90"/>
      <c r="D59" s="90"/>
      <c r="E59" s="90"/>
      <c r="F59" s="90"/>
      <c r="G59" s="34"/>
    </row>
    <row r="60" spans="1:7" ht="15" x14ac:dyDescent="0.25">
      <c r="A60" s="110">
        <v>7</v>
      </c>
      <c r="B60" s="94" t="s">
        <v>63</v>
      </c>
      <c r="C60" s="93"/>
      <c r="D60" s="93"/>
      <c r="E60" s="93"/>
      <c r="F60" s="93"/>
      <c r="G60" s="88">
        <f>SUM(F61:F68)</f>
        <v>0</v>
      </c>
    </row>
    <row r="61" spans="1:7" ht="30" x14ac:dyDescent="0.25">
      <c r="A61" s="54">
        <f t="shared" ref="A61:A68" si="0">+A60+0.01</f>
        <v>7.01</v>
      </c>
      <c r="B61" s="89" t="s">
        <v>64</v>
      </c>
      <c r="C61" s="90">
        <v>1</v>
      </c>
      <c r="D61" s="90" t="s">
        <v>65</v>
      </c>
      <c r="E61" s="90"/>
      <c r="F61" s="90"/>
      <c r="G61" s="34"/>
    </row>
    <row r="62" spans="1:7" ht="15" x14ac:dyDescent="0.25">
      <c r="A62" s="54">
        <f t="shared" si="0"/>
        <v>7.02</v>
      </c>
      <c r="B62" s="89" t="s">
        <v>66</v>
      </c>
      <c r="C62" s="90">
        <v>4</v>
      </c>
      <c r="D62" s="90" t="s">
        <v>40</v>
      </c>
      <c r="E62" s="90"/>
      <c r="F62" s="90"/>
      <c r="G62" s="34"/>
    </row>
    <row r="63" spans="1:7" ht="15" x14ac:dyDescent="0.25">
      <c r="A63" s="54">
        <f t="shared" si="0"/>
        <v>7.0299999999999994</v>
      </c>
      <c r="B63" s="89" t="s">
        <v>67</v>
      </c>
      <c r="C63" s="90">
        <v>4</v>
      </c>
      <c r="D63" s="90" t="s">
        <v>40</v>
      </c>
      <c r="E63" s="90"/>
      <c r="F63" s="90"/>
      <c r="G63" s="34"/>
    </row>
    <row r="64" spans="1:7" ht="15" x14ac:dyDescent="0.25">
      <c r="A64" s="54">
        <f t="shared" si="0"/>
        <v>7.0399999999999991</v>
      </c>
      <c r="B64" s="89" t="s">
        <v>68</v>
      </c>
      <c r="C64" s="90">
        <v>2</v>
      </c>
      <c r="D64" s="90" t="s">
        <v>40</v>
      </c>
      <c r="E64" s="90"/>
      <c r="F64" s="90"/>
      <c r="G64" s="34"/>
    </row>
    <row r="65" spans="1:7" ht="15" x14ac:dyDescent="0.25">
      <c r="A65" s="54">
        <f t="shared" si="0"/>
        <v>7.0499999999999989</v>
      </c>
      <c r="B65" s="89" t="s">
        <v>69</v>
      </c>
      <c r="C65" s="90">
        <v>4</v>
      </c>
      <c r="D65" s="90" t="s">
        <v>40</v>
      </c>
      <c r="E65" s="90"/>
      <c r="F65" s="90"/>
      <c r="G65" s="34"/>
    </row>
    <row r="66" spans="1:7" ht="15" x14ac:dyDescent="0.25">
      <c r="A66" s="54">
        <f t="shared" si="0"/>
        <v>7.0599999999999987</v>
      </c>
      <c r="B66" s="89" t="s">
        <v>70</v>
      </c>
      <c r="C66" s="90">
        <v>1</v>
      </c>
      <c r="D66" s="90" t="s">
        <v>40</v>
      </c>
      <c r="E66" s="90"/>
      <c r="F66" s="90"/>
      <c r="G66" s="34"/>
    </row>
    <row r="67" spans="1:7" ht="15" x14ac:dyDescent="0.25">
      <c r="A67" s="54">
        <f t="shared" si="0"/>
        <v>7.0699999999999985</v>
      </c>
      <c r="B67" s="89" t="s">
        <v>71</v>
      </c>
      <c r="C67" s="90">
        <v>5</v>
      </c>
      <c r="D67" s="90" t="s">
        <v>13</v>
      </c>
      <c r="E67" s="90"/>
      <c r="F67" s="90"/>
      <c r="G67" s="34"/>
    </row>
    <row r="68" spans="1:7" s="40" customFormat="1" ht="15" x14ac:dyDescent="0.25">
      <c r="A68" s="54">
        <f t="shared" si="0"/>
        <v>7.0799999999999983</v>
      </c>
      <c r="B68" s="40" t="s">
        <v>136</v>
      </c>
      <c r="C68" s="49">
        <v>1</v>
      </c>
      <c r="D68" s="47" t="s">
        <v>24</v>
      </c>
      <c r="E68" s="48"/>
      <c r="F68" s="55"/>
      <c r="G68" s="49"/>
    </row>
    <row r="69" spans="1:7" ht="15" x14ac:dyDescent="0.25">
      <c r="B69" s="34"/>
      <c r="C69" s="90"/>
      <c r="D69" s="90"/>
      <c r="E69" s="90"/>
      <c r="F69" s="90"/>
      <c r="G69" s="34"/>
    </row>
    <row r="70" spans="1:7" ht="15" x14ac:dyDescent="0.25">
      <c r="A70" s="110">
        <v>8</v>
      </c>
      <c r="B70" s="94" t="s">
        <v>72</v>
      </c>
      <c r="C70" s="93"/>
      <c r="D70" s="93"/>
      <c r="E70" s="93"/>
      <c r="F70" s="93"/>
      <c r="G70" s="88">
        <f>+SUM(F71:F75)</f>
        <v>0</v>
      </c>
    </row>
    <row r="71" spans="1:7" ht="15" x14ac:dyDescent="0.25">
      <c r="A71" s="54">
        <v>8.01</v>
      </c>
      <c r="B71" s="89" t="s">
        <v>73</v>
      </c>
      <c r="C71" s="90">
        <v>56.22</v>
      </c>
      <c r="D71" s="90" t="s">
        <v>13</v>
      </c>
      <c r="E71" s="90"/>
      <c r="F71" s="90"/>
      <c r="G71" s="34"/>
    </row>
    <row r="72" spans="1:7" ht="15" x14ac:dyDescent="0.25">
      <c r="A72" s="54">
        <v>8.02</v>
      </c>
      <c r="B72" s="89" t="s">
        <v>151</v>
      </c>
      <c r="C72" s="90">
        <v>1</v>
      </c>
      <c r="D72" s="90" t="s">
        <v>65</v>
      </c>
      <c r="E72" s="90"/>
      <c r="F72" s="90"/>
      <c r="G72" s="34"/>
    </row>
    <row r="73" spans="1:7" ht="75" x14ac:dyDescent="0.25">
      <c r="A73" s="54">
        <v>8.0299999999999994</v>
      </c>
      <c r="B73" s="89" t="s">
        <v>152</v>
      </c>
      <c r="C73" s="90">
        <v>1</v>
      </c>
      <c r="D73" s="90" t="s">
        <v>41</v>
      </c>
      <c r="E73" s="90"/>
      <c r="F73" s="90"/>
      <c r="G73" s="34"/>
    </row>
    <row r="74" spans="1:7" ht="45" x14ac:dyDescent="0.25">
      <c r="A74" s="54">
        <v>8.0399999999999991</v>
      </c>
      <c r="B74" s="89" t="s">
        <v>153</v>
      </c>
      <c r="C74" s="90">
        <v>1</v>
      </c>
      <c r="D74" s="90" t="s">
        <v>40</v>
      </c>
      <c r="E74" s="90"/>
      <c r="F74" s="90"/>
      <c r="G74" s="34"/>
    </row>
    <row r="75" spans="1:7" ht="15" x14ac:dyDescent="0.25">
      <c r="A75" s="54">
        <v>8.0500000000000007</v>
      </c>
      <c r="B75" s="89" t="s">
        <v>74</v>
      </c>
      <c r="C75" s="90">
        <v>7</v>
      </c>
      <c r="D75" s="90" t="s">
        <v>77</v>
      </c>
      <c r="E75" s="90"/>
      <c r="F75" s="90"/>
      <c r="G75" s="34"/>
    </row>
    <row r="76" spans="1:7" ht="15" x14ac:dyDescent="0.25">
      <c r="B76" s="89"/>
      <c r="C76" s="90"/>
      <c r="D76" s="90"/>
      <c r="E76" s="90"/>
      <c r="F76" s="90"/>
      <c r="G76" s="34"/>
    </row>
    <row r="77" spans="1:7" s="112" customFormat="1" ht="18" customHeight="1" x14ac:dyDescent="0.25">
      <c r="A77" s="110">
        <v>9</v>
      </c>
      <c r="B77" s="94" t="s">
        <v>78</v>
      </c>
      <c r="C77" s="93"/>
      <c r="D77" s="93"/>
      <c r="E77" s="93"/>
      <c r="F77" s="93"/>
      <c r="G77" s="88">
        <f>+F78</f>
        <v>0</v>
      </c>
    </row>
    <row r="78" spans="1:7" ht="24" customHeight="1" x14ac:dyDescent="0.25">
      <c r="A78" s="54">
        <v>9.01</v>
      </c>
      <c r="B78" s="89" t="s">
        <v>100</v>
      </c>
      <c r="C78" s="90">
        <v>1</v>
      </c>
      <c r="D78" s="90" t="s">
        <v>41</v>
      </c>
      <c r="E78" s="90"/>
      <c r="F78" s="90"/>
      <c r="G78" s="34"/>
    </row>
    <row r="79" spans="1:7" ht="42.6" customHeight="1" x14ac:dyDescent="0.25">
      <c r="B79" s="89" t="s">
        <v>101</v>
      </c>
      <c r="C79" s="90"/>
      <c r="D79" s="90"/>
      <c r="E79" s="90"/>
      <c r="F79" s="90"/>
      <c r="G79" s="34"/>
    </row>
    <row r="80" spans="1:7" ht="45" x14ac:dyDescent="0.25">
      <c r="B80" s="89" t="s">
        <v>94</v>
      </c>
      <c r="C80" s="90"/>
      <c r="D80" s="90"/>
      <c r="E80" s="90"/>
      <c r="F80" s="90"/>
      <c r="G80" s="34"/>
    </row>
    <row r="81" spans="1:7" ht="30" x14ac:dyDescent="0.25">
      <c r="B81" s="89" t="s">
        <v>95</v>
      </c>
      <c r="C81" s="90"/>
      <c r="D81" s="90"/>
      <c r="E81" s="90"/>
      <c r="F81" s="90"/>
      <c r="G81" s="34"/>
    </row>
    <row r="82" spans="1:7" ht="15" x14ac:dyDescent="0.25">
      <c r="B82" s="89" t="s">
        <v>96</v>
      </c>
      <c r="C82" s="90"/>
      <c r="D82" s="90"/>
      <c r="E82" s="90"/>
      <c r="F82" s="90"/>
      <c r="G82" s="34"/>
    </row>
    <row r="83" spans="1:7" ht="15" x14ac:dyDescent="0.25">
      <c r="B83" s="89" t="s">
        <v>97</v>
      </c>
      <c r="C83" s="90"/>
      <c r="D83" s="90"/>
      <c r="E83" s="90"/>
      <c r="F83" s="90"/>
      <c r="G83" s="34"/>
    </row>
    <row r="84" spans="1:7" ht="15" x14ac:dyDescent="0.25">
      <c r="B84" s="89" t="s">
        <v>98</v>
      </c>
      <c r="C84" s="90"/>
      <c r="D84" s="90"/>
      <c r="E84" s="90"/>
      <c r="F84" s="90"/>
      <c r="G84" s="34"/>
    </row>
    <row r="85" spans="1:7" ht="52.9" customHeight="1" x14ac:dyDescent="0.25">
      <c r="B85" s="89" t="s">
        <v>99</v>
      </c>
      <c r="C85" s="90"/>
      <c r="D85" s="90"/>
      <c r="E85" s="90"/>
      <c r="F85" s="90"/>
      <c r="G85" s="34"/>
    </row>
    <row r="86" spans="1:7" ht="15.75" thickBot="1" x14ac:dyDescent="0.3">
      <c r="B86" s="34"/>
      <c r="C86" s="90"/>
      <c r="D86" s="90"/>
      <c r="E86" s="90"/>
      <c r="F86" s="90"/>
      <c r="G86" s="34"/>
    </row>
    <row r="87" spans="1:7" s="113" customFormat="1" ht="31.9" customHeight="1" thickBot="1" x14ac:dyDescent="0.3">
      <c r="A87" s="16">
        <v>10</v>
      </c>
      <c r="B87" s="84" t="s">
        <v>75</v>
      </c>
      <c r="C87" s="85">
        <v>1</v>
      </c>
      <c r="D87" s="86" t="s">
        <v>41</v>
      </c>
      <c r="E87" s="85"/>
      <c r="F87" s="87">
        <f>C87*E87</f>
        <v>0</v>
      </c>
      <c r="G87" s="85">
        <f>+F87</f>
        <v>0</v>
      </c>
    </row>
    <row r="88" spans="1:7" s="34" customFormat="1" ht="15" x14ac:dyDescent="0.25">
      <c r="A88" s="3"/>
      <c r="C88" s="35"/>
      <c r="D88" s="36"/>
      <c r="E88" s="35"/>
      <c r="F88" s="37"/>
      <c r="G88" s="35"/>
    </row>
    <row r="89" spans="1:7" s="34" customFormat="1" ht="15" x14ac:dyDescent="0.25">
      <c r="A89" s="3"/>
      <c r="C89" s="35"/>
      <c r="D89" s="36"/>
      <c r="E89" s="138" t="s">
        <v>16</v>
      </c>
      <c r="F89" s="138"/>
      <c r="G89" s="138">
        <f>G38+G45+G60+G70+G77+G87+G19+G22+G25+G31</f>
        <v>0</v>
      </c>
    </row>
    <row r="90" spans="1:7" s="34" customFormat="1" ht="15.75" thickBot="1" x14ac:dyDescent="0.3">
      <c r="A90" s="3"/>
      <c r="C90" s="35"/>
      <c r="D90" s="36"/>
      <c r="E90" s="139"/>
      <c r="F90" s="139"/>
      <c r="G90" s="140"/>
    </row>
    <row r="91" spans="1:7" ht="19.5" x14ac:dyDescent="0.25">
      <c r="A91" s="38"/>
      <c r="B91" s="13" t="s">
        <v>118</v>
      </c>
      <c r="C91" s="34"/>
      <c r="D91" s="34"/>
      <c r="E91" s="34"/>
      <c r="F91" s="34"/>
      <c r="G91" s="34"/>
    </row>
    <row r="92" spans="1:7" ht="15.75" thickBot="1" x14ac:dyDescent="0.3">
      <c r="A92" s="38"/>
      <c r="B92" s="34"/>
      <c r="C92" s="34"/>
      <c r="D92" s="34"/>
      <c r="E92" s="34"/>
      <c r="F92" s="34"/>
      <c r="G92" s="34"/>
    </row>
    <row r="93" spans="1:7" s="40" customFormat="1" ht="15.75" thickBot="1" x14ac:dyDescent="0.3">
      <c r="A93" s="8"/>
      <c r="B93" s="9" t="s">
        <v>18</v>
      </c>
      <c r="C93" s="9" t="s">
        <v>19</v>
      </c>
      <c r="D93" s="9" t="s">
        <v>9</v>
      </c>
      <c r="E93" s="10" t="s">
        <v>21</v>
      </c>
      <c r="F93" s="10" t="s">
        <v>38</v>
      </c>
      <c r="G93" s="15" t="s">
        <v>22</v>
      </c>
    </row>
    <row r="94" spans="1:7" s="42" customFormat="1" ht="15.75" thickBot="1" x14ac:dyDescent="0.3">
      <c r="A94" s="16">
        <v>11</v>
      </c>
      <c r="B94" s="14" t="s">
        <v>102</v>
      </c>
      <c r="C94" s="17"/>
      <c r="D94" s="41"/>
      <c r="E94" s="18"/>
      <c r="F94" s="19"/>
      <c r="G94" s="88">
        <f>+SUM(F95:F96)</f>
        <v>0</v>
      </c>
    </row>
    <row r="95" spans="1:7" s="34" customFormat="1" ht="15" x14ac:dyDescent="0.25">
      <c r="A95" s="3">
        <f>A94+0.01</f>
        <v>11.01</v>
      </c>
      <c r="B95" s="34" t="s">
        <v>103</v>
      </c>
      <c r="C95" s="43">
        <f>1874.51+(24*0.6*4*0.5)</f>
        <v>1903.31</v>
      </c>
      <c r="D95" s="36" t="s">
        <v>17</v>
      </c>
      <c r="E95" s="44"/>
      <c r="F95" s="44">
        <f>C95*E95</f>
        <v>0</v>
      </c>
      <c r="G95" s="35"/>
    </row>
    <row r="96" spans="1:7" s="34" customFormat="1" ht="15" x14ac:dyDescent="0.25">
      <c r="A96" s="3">
        <f>A95+0.01</f>
        <v>11.02</v>
      </c>
      <c r="B96" s="34" t="s">
        <v>104</v>
      </c>
      <c r="C96" s="43">
        <f>1874.51+(24*0.6*4*0.5)</f>
        <v>1903.31</v>
      </c>
      <c r="D96" s="36" t="s">
        <v>17</v>
      </c>
      <c r="E96" s="44"/>
      <c r="F96" s="44"/>
      <c r="G96" s="35"/>
    </row>
    <row r="97" spans="1:7" s="34" customFormat="1" ht="15" x14ac:dyDescent="0.25">
      <c r="A97" s="3"/>
      <c r="C97" s="43"/>
      <c r="D97" s="36"/>
      <c r="E97" s="44"/>
      <c r="F97" s="37"/>
      <c r="G97" s="45"/>
    </row>
    <row r="98" spans="1:7" s="34" customFormat="1" ht="15.75" thickBot="1" x14ac:dyDescent="0.3">
      <c r="A98" s="3"/>
      <c r="C98" s="43"/>
      <c r="D98" s="36"/>
      <c r="E98" s="44"/>
      <c r="F98" s="37"/>
      <c r="G98" s="35"/>
    </row>
    <row r="99" spans="1:7" s="42" customFormat="1" ht="15.75" thickBot="1" x14ac:dyDescent="0.3">
      <c r="A99" s="16">
        <v>12</v>
      </c>
      <c r="B99" s="14" t="s">
        <v>105</v>
      </c>
      <c r="C99" s="17"/>
      <c r="D99" s="41"/>
      <c r="E99" s="18"/>
      <c r="F99" s="19"/>
      <c r="G99" s="88">
        <f>+SUM(F100:F102)</f>
        <v>0</v>
      </c>
    </row>
    <row r="100" spans="1:7" s="34" customFormat="1" ht="15" x14ac:dyDescent="0.25">
      <c r="A100" s="3">
        <v>12.01</v>
      </c>
      <c r="B100" s="34" t="s">
        <v>135</v>
      </c>
      <c r="C100" s="43">
        <v>34.299999999999997</v>
      </c>
      <c r="D100" s="36" t="s">
        <v>17</v>
      </c>
      <c r="E100" s="44"/>
      <c r="F100" s="44"/>
      <c r="G100" s="35"/>
    </row>
    <row r="101" spans="1:7" s="34" customFormat="1" ht="15" x14ac:dyDescent="0.25">
      <c r="A101" s="3">
        <v>12.02</v>
      </c>
      <c r="B101" s="34" t="s">
        <v>106</v>
      </c>
      <c r="C101" s="43">
        <v>98.52</v>
      </c>
      <c r="D101" s="36" t="s">
        <v>17</v>
      </c>
      <c r="E101" s="44"/>
      <c r="F101" s="44"/>
      <c r="G101" s="35"/>
    </row>
    <row r="102" spans="1:7" s="40" customFormat="1" ht="15" x14ac:dyDescent="0.25">
      <c r="A102" s="20">
        <f>A101+0.01</f>
        <v>12.03</v>
      </c>
      <c r="B102" s="40" t="s">
        <v>107</v>
      </c>
      <c r="C102" s="46">
        <v>8.1999999999999993</v>
      </c>
      <c r="D102" s="47" t="s">
        <v>17</v>
      </c>
      <c r="E102" s="48"/>
      <c r="F102" s="44"/>
      <c r="G102" s="49"/>
    </row>
    <row r="103" spans="1:7" s="34" customFormat="1" ht="15" x14ac:dyDescent="0.25">
      <c r="A103" s="3"/>
      <c r="C103" s="43"/>
      <c r="D103" s="36"/>
      <c r="E103" s="44"/>
      <c r="F103" s="37"/>
      <c r="G103" s="35"/>
    </row>
    <row r="104" spans="1:7" s="34" customFormat="1" ht="15.75" thickBot="1" x14ac:dyDescent="0.3">
      <c r="A104" s="3"/>
      <c r="C104" s="43"/>
      <c r="D104" s="36"/>
      <c r="E104" s="44"/>
      <c r="F104" s="37"/>
      <c r="G104" s="35"/>
    </row>
    <row r="105" spans="1:7" s="42" customFormat="1" ht="15.75" thickBot="1" x14ac:dyDescent="0.3">
      <c r="A105" s="16">
        <v>13</v>
      </c>
      <c r="B105" s="14" t="s">
        <v>108</v>
      </c>
      <c r="C105" s="17"/>
      <c r="D105" s="41"/>
      <c r="E105" s="18"/>
      <c r="F105" s="19"/>
      <c r="G105" s="88">
        <f>+SUM(F106:F108)</f>
        <v>0</v>
      </c>
    </row>
    <row r="106" spans="1:7" s="34" customFormat="1" ht="15" x14ac:dyDescent="0.25">
      <c r="A106" s="3">
        <f>A105+0.01</f>
        <v>13.01</v>
      </c>
      <c r="B106" s="34" t="s">
        <v>109</v>
      </c>
      <c r="C106" s="35">
        <f>C96</f>
        <v>1903.31</v>
      </c>
      <c r="D106" s="36" t="s">
        <v>76</v>
      </c>
      <c r="E106" s="44"/>
      <c r="F106" s="44"/>
      <c r="G106" s="35"/>
    </row>
    <row r="107" spans="1:7" s="34" customFormat="1" ht="15" x14ac:dyDescent="0.25">
      <c r="A107" s="3">
        <f>A106+0.01</f>
        <v>13.02</v>
      </c>
      <c r="B107" s="34" t="s">
        <v>110</v>
      </c>
      <c r="C107" s="35">
        <f>C106</f>
        <v>1903.31</v>
      </c>
      <c r="D107" s="36" t="s">
        <v>17</v>
      </c>
      <c r="E107" s="44"/>
      <c r="F107" s="44"/>
      <c r="G107" s="35"/>
    </row>
    <row r="108" spans="1:7" s="34" customFormat="1" ht="15" x14ac:dyDescent="0.25">
      <c r="A108" s="3">
        <f>A107+0.01</f>
        <v>13.03</v>
      </c>
      <c r="B108" s="50" t="s">
        <v>111</v>
      </c>
      <c r="C108" s="51">
        <v>377.99</v>
      </c>
      <c r="D108" s="52" t="s">
        <v>17</v>
      </c>
      <c r="E108" s="53"/>
      <c r="F108" s="44"/>
      <c r="G108" s="51"/>
    </row>
    <row r="109" spans="1:7" s="34" customFormat="1" ht="15" x14ac:dyDescent="0.25">
      <c r="A109" s="3"/>
      <c r="C109" s="35"/>
      <c r="D109" s="36"/>
      <c r="E109" s="44"/>
      <c r="F109" s="37"/>
      <c r="G109" s="35"/>
    </row>
    <row r="110" spans="1:7" s="34" customFormat="1" ht="15.75" thickBot="1" x14ac:dyDescent="0.3">
      <c r="A110" s="3"/>
      <c r="C110" s="35"/>
      <c r="D110" s="36"/>
      <c r="E110" s="44"/>
      <c r="F110" s="37"/>
      <c r="G110" s="35"/>
    </row>
    <row r="111" spans="1:7" s="42" customFormat="1" ht="15.75" thickBot="1" x14ac:dyDescent="0.3">
      <c r="A111" s="16">
        <v>14</v>
      </c>
      <c r="B111" s="14" t="s">
        <v>112</v>
      </c>
      <c r="C111" s="17"/>
      <c r="D111" s="41"/>
      <c r="E111" s="18"/>
      <c r="F111" s="19"/>
      <c r="G111" s="88">
        <f>+SUM(F112:F118)</f>
        <v>0</v>
      </c>
    </row>
    <row r="112" spans="1:7" ht="15" x14ac:dyDescent="0.25">
      <c r="A112" s="20">
        <v>14.01</v>
      </c>
      <c r="B112" s="89" t="s">
        <v>133</v>
      </c>
      <c r="C112" s="49">
        <v>37.46</v>
      </c>
      <c r="D112" s="90" t="s">
        <v>51</v>
      </c>
      <c r="E112" s="48"/>
      <c r="F112" s="55"/>
      <c r="G112" s="34"/>
    </row>
    <row r="113" spans="1:7" s="40" customFormat="1" ht="15" x14ac:dyDescent="0.25">
      <c r="A113" s="20">
        <v>14.02</v>
      </c>
      <c r="B113" s="40" t="s">
        <v>134</v>
      </c>
      <c r="C113" s="49">
        <f>(14*2.2*3.4)+(7*2.4*2)</f>
        <v>138.32000000000002</v>
      </c>
      <c r="D113" s="47" t="s">
        <v>17</v>
      </c>
      <c r="E113" s="48"/>
      <c r="F113" s="55"/>
      <c r="G113" s="49"/>
    </row>
    <row r="114" spans="1:7" s="40" customFormat="1" ht="15" x14ac:dyDescent="0.25">
      <c r="A114" s="20">
        <f t="shared" ref="A114:A118" si="1">A113+0.01</f>
        <v>14.03</v>
      </c>
      <c r="B114" s="40" t="s">
        <v>113</v>
      </c>
      <c r="C114" s="49">
        <v>2</v>
      </c>
      <c r="D114" s="47" t="s">
        <v>20</v>
      </c>
      <c r="E114" s="48"/>
      <c r="F114" s="55"/>
      <c r="G114" s="49"/>
    </row>
    <row r="115" spans="1:7" s="40" customFormat="1" ht="15" x14ac:dyDescent="0.25">
      <c r="A115" s="20">
        <f t="shared" si="1"/>
        <v>14.04</v>
      </c>
      <c r="B115" s="40" t="s">
        <v>140</v>
      </c>
      <c r="C115" s="49">
        <v>3</v>
      </c>
      <c r="D115" s="47" t="s">
        <v>20</v>
      </c>
      <c r="E115" s="48"/>
      <c r="F115" s="55"/>
      <c r="G115" s="49"/>
    </row>
    <row r="116" spans="1:7" s="40" customFormat="1" ht="15" x14ac:dyDescent="0.25">
      <c r="A116" s="20">
        <f t="shared" si="1"/>
        <v>14.049999999999999</v>
      </c>
      <c r="B116" s="40" t="s">
        <v>141</v>
      </c>
      <c r="C116" s="49">
        <v>136.22</v>
      </c>
      <c r="D116" s="47" t="s">
        <v>17</v>
      </c>
      <c r="E116" s="48"/>
      <c r="F116" s="55"/>
      <c r="G116" s="48"/>
    </row>
    <row r="117" spans="1:7" s="40" customFormat="1" ht="15" x14ac:dyDescent="0.25">
      <c r="A117" s="20">
        <f t="shared" si="1"/>
        <v>14.059999999999999</v>
      </c>
      <c r="B117" s="56" t="s">
        <v>137</v>
      </c>
      <c r="C117" s="49">
        <v>74.09</v>
      </c>
      <c r="D117" s="47" t="s">
        <v>17</v>
      </c>
      <c r="E117" s="48"/>
      <c r="F117" s="55"/>
      <c r="G117" s="49"/>
    </row>
    <row r="118" spans="1:7" s="40" customFormat="1" ht="15" x14ac:dyDescent="0.25">
      <c r="A118" s="20">
        <f t="shared" si="1"/>
        <v>14.069999999999999</v>
      </c>
      <c r="B118" s="40" t="s">
        <v>138</v>
      </c>
      <c r="C118" s="49">
        <v>1</v>
      </c>
      <c r="D118" s="47" t="s">
        <v>40</v>
      </c>
      <c r="E118" s="48"/>
      <c r="F118" s="55"/>
      <c r="G118" s="49"/>
    </row>
    <row r="119" spans="1:7" s="34" customFormat="1" ht="15" x14ac:dyDescent="0.25">
      <c r="A119" s="3"/>
      <c r="C119" s="35"/>
      <c r="D119" s="36"/>
      <c r="E119" s="44"/>
      <c r="F119" s="37"/>
      <c r="G119" s="35"/>
    </row>
    <row r="120" spans="1:7" s="34" customFormat="1" ht="15.75" thickBot="1" x14ac:dyDescent="0.3">
      <c r="A120" s="3"/>
      <c r="C120" s="35"/>
      <c r="D120" s="36"/>
      <c r="E120" s="44"/>
      <c r="F120" s="37"/>
      <c r="G120" s="35"/>
    </row>
    <row r="121" spans="1:7" s="42" customFormat="1" ht="15.75" thickBot="1" x14ac:dyDescent="0.3">
      <c r="A121" s="16">
        <v>15</v>
      </c>
      <c r="B121" s="14" t="s">
        <v>114</v>
      </c>
      <c r="C121" s="17"/>
      <c r="D121" s="41"/>
      <c r="E121" s="18"/>
      <c r="F121" s="19"/>
      <c r="G121" s="88">
        <f>+SUM(F122:F131)</f>
        <v>0</v>
      </c>
    </row>
    <row r="122" spans="1:7" ht="49.9" customHeight="1" x14ac:dyDescent="0.25">
      <c r="A122" s="90">
        <f t="shared" ref="A122:A131" si="2">+A121+0.01</f>
        <v>15.01</v>
      </c>
      <c r="B122" s="89" t="s">
        <v>144</v>
      </c>
      <c r="C122" s="90">
        <v>1</v>
      </c>
      <c r="D122" s="90" t="s">
        <v>65</v>
      </c>
      <c r="E122" s="90"/>
      <c r="F122" s="90"/>
      <c r="G122" s="34"/>
    </row>
    <row r="123" spans="1:7" ht="15" x14ac:dyDescent="0.25">
      <c r="A123" s="90">
        <f t="shared" si="2"/>
        <v>15.02</v>
      </c>
      <c r="B123" s="89" t="s">
        <v>66</v>
      </c>
      <c r="C123" s="90">
        <v>6</v>
      </c>
      <c r="D123" s="90" t="s">
        <v>40</v>
      </c>
      <c r="E123" s="90"/>
      <c r="F123" s="90"/>
      <c r="G123" s="34"/>
    </row>
    <row r="124" spans="1:7" ht="15" x14ac:dyDescent="0.25">
      <c r="A124" s="90">
        <f t="shared" si="2"/>
        <v>15.03</v>
      </c>
      <c r="B124" s="89" t="s">
        <v>67</v>
      </c>
      <c r="C124" s="90">
        <v>7</v>
      </c>
      <c r="D124" s="90" t="s">
        <v>40</v>
      </c>
      <c r="E124" s="90"/>
      <c r="F124" s="90"/>
      <c r="G124" s="34"/>
    </row>
    <row r="125" spans="1:7" ht="15" x14ac:dyDescent="0.25">
      <c r="A125" s="90">
        <f t="shared" si="2"/>
        <v>15.04</v>
      </c>
      <c r="B125" s="89" t="s">
        <v>68</v>
      </c>
      <c r="C125" s="90">
        <v>2</v>
      </c>
      <c r="D125" s="90" t="s">
        <v>40</v>
      </c>
      <c r="E125" s="90"/>
      <c r="F125" s="90"/>
      <c r="G125" s="34"/>
    </row>
    <row r="126" spans="1:7" ht="15" x14ac:dyDescent="0.25">
      <c r="A126" s="90">
        <f t="shared" si="2"/>
        <v>15.049999999999999</v>
      </c>
      <c r="B126" s="89" t="s">
        <v>69</v>
      </c>
      <c r="C126" s="90">
        <v>4</v>
      </c>
      <c r="D126" s="90" t="s">
        <v>40</v>
      </c>
      <c r="E126" s="90"/>
      <c r="F126" s="90"/>
      <c r="G126" s="34"/>
    </row>
    <row r="127" spans="1:7" ht="15" x14ac:dyDescent="0.25">
      <c r="A127" s="90">
        <f t="shared" si="2"/>
        <v>15.059999999999999</v>
      </c>
      <c r="B127" s="89" t="s">
        <v>70</v>
      </c>
      <c r="C127" s="90">
        <v>1</v>
      </c>
      <c r="D127" s="90" t="s">
        <v>40</v>
      </c>
      <c r="E127" s="90"/>
      <c r="F127" s="90"/>
      <c r="G127" s="34"/>
    </row>
    <row r="128" spans="1:7" ht="15" x14ac:dyDescent="0.25">
      <c r="A128" s="90">
        <f t="shared" si="2"/>
        <v>15.069999999999999</v>
      </c>
      <c r="B128" s="89" t="s">
        <v>71</v>
      </c>
      <c r="C128" s="90">
        <v>5</v>
      </c>
      <c r="D128" s="90" t="s">
        <v>13</v>
      </c>
      <c r="E128" s="90"/>
      <c r="F128" s="90"/>
      <c r="G128" s="34"/>
    </row>
    <row r="129" spans="1:7" s="34" customFormat="1" ht="15" x14ac:dyDescent="0.25">
      <c r="A129" s="90">
        <f t="shared" si="2"/>
        <v>15.079999999999998</v>
      </c>
      <c r="B129" s="34" t="s">
        <v>142</v>
      </c>
      <c r="C129" s="35">
        <v>20</v>
      </c>
      <c r="D129" s="36" t="s">
        <v>20</v>
      </c>
      <c r="E129" s="44"/>
      <c r="F129" s="90"/>
      <c r="G129" s="35"/>
    </row>
    <row r="130" spans="1:7" s="34" customFormat="1" ht="30" x14ac:dyDescent="0.25">
      <c r="A130" s="90">
        <f t="shared" si="2"/>
        <v>15.089999999999998</v>
      </c>
      <c r="B130" s="89" t="s">
        <v>143</v>
      </c>
      <c r="C130" s="35">
        <v>1</v>
      </c>
      <c r="D130" s="36" t="s">
        <v>20</v>
      </c>
      <c r="E130" s="35"/>
      <c r="F130" s="90"/>
      <c r="G130" s="35"/>
    </row>
    <row r="131" spans="1:7" s="34" customFormat="1" ht="30" x14ac:dyDescent="0.25">
      <c r="A131" s="90">
        <f t="shared" si="2"/>
        <v>15.099999999999998</v>
      </c>
      <c r="B131" s="89" t="s">
        <v>145</v>
      </c>
      <c r="C131" s="35">
        <v>1</v>
      </c>
      <c r="D131" s="36" t="s">
        <v>41</v>
      </c>
      <c r="E131" s="35"/>
      <c r="F131" s="90"/>
      <c r="G131" s="35"/>
    </row>
    <row r="132" spans="1:7" s="34" customFormat="1" ht="15" x14ac:dyDescent="0.25">
      <c r="A132" s="3"/>
      <c r="C132" s="35"/>
      <c r="D132" s="36"/>
      <c r="E132" s="35"/>
      <c r="F132" s="37"/>
      <c r="G132" s="35"/>
    </row>
    <row r="133" spans="1:7" s="34" customFormat="1" ht="15" x14ac:dyDescent="0.25">
      <c r="A133" s="3"/>
      <c r="C133" s="35"/>
      <c r="D133" s="36"/>
      <c r="E133" s="35"/>
      <c r="F133" s="37"/>
      <c r="G133" s="35"/>
    </row>
    <row r="134" spans="1:7" s="42" customFormat="1" ht="28.9" customHeight="1" x14ac:dyDescent="0.25">
      <c r="A134" s="114">
        <v>16</v>
      </c>
      <c r="B134" s="83" t="s">
        <v>115</v>
      </c>
      <c r="C134" s="21"/>
      <c r="D134" s="57"/>
      <c r="E134" s="22"/>
      <c r="F134" s="23"/>
      <c r="G134" s="88">
        <f>+SUM(F135:F148)</f>
        <v>0</v>
      </c>
    </row>
    <row r="135" spans="1:7" ht="75" x14ac:dyDescent="0.25">
      <c r="A135" s="90">
        <f t="shared" ref="A135:A148" si="3">+A134+0.01</f>
        <v>16.010000000000002</v>
      </c>
      <c r="B135" s="89" t="s">
        <v>85</v>
      </c>
      <c r="C135" s="90">
        <v>1</v>
      </c>
      <c r="D135" s="90" t="s">
        <v>41</v>
      </c>
      <c r="E135" s="90"/>
      <c r="F135" s="90"/>
      <c r="G135" s="34"/>
    </row>
    <row r="136" spans="1:7" ht="15" x14ac:dyDescent="0.25">
      <c r="A136" s="90">
        <f t="shared" si="3"/>
        <v>16.020000000000003</v>
      </c>
      <c r="B136" s="89" t="s">
        <v>79</v>
      </c>
      <c r="C136" s="90">
        <v>16</v>
      </c>
      <c r="D136" s="90" t="s">
        <v>20</v>
      </c>
      <c r="E136" s="90"/>
      <c r="F136" s="90"/>
      <c r="G136" s="34"/>
    </row>
    <row r="137" spans="1:7" ht="15" x14ac:dyDescent="0.25">
      <c r="A137" s="90">
        <f t="shared" si="3"/>
        <v>16.030000000000005</v>
      </c>
      <c r="B137" s="89" t="s">
        <v>119</v>
      </c>
      <c r="C137" s="90">
        <v>18</v>
      </c>
      <c r="D137" s="90" t="s">
        <v>20</v>
      </c>
      <c r="E137" s="90"/>
      <c r="F137" s="90"/>
      <c r="G137" s="34"/>
    </row>
    <row r="138" spans="1:7" ht="30" x14ac:dyDescent="0.25">
      <c r="A138" s="90">
        <f t="shared" si="3"/>
        <v>16.040000000000006</v>
      </c>
      <c r="B138" s="89" t="s">
        <v>120</v>
      </c>
      <c r="C138" s="90">
        <v>20</v>
      </c>
      <c r="D138" s="90" t="s">
        <v>20</v>
      </c>
      <c r="E138" s="90"/>
      <c r="F138" s="90"/>
      <c r="G138" s="34"/>
    </row>
    <row r="139" spans="1:7" ht="15" x14ac:dyDescent="0.25">
      <c r="A139" s="90">
        <f t="shared" si="3"/>
        <v>16.050000000000008</v>
      </c>
      <c r="B139" s="89" t="s">
        <v>121</v>
      </c>
      <c r="C139" s="90">
        <v>13</v>
      </c>
      <c r="D139" s="90" t="s">
        <v>20</v>
      </c>
      <c r="E139" s="90"/>
      <c r="F139" s="90"/>
      <c r="G139" s="34"/>
    </row>
    <row r="140" spans="1:7" ht="30" x14ac:dyDescent="0.25">
      <c r="A140" s="90">
        <f t="shared" si="3"/>
        <v>16.060000000000009</v>
      </c>
      <c r="B140" s="89" t="s">
        <v>80</v>
      </c>
      <c r="C140" s="90">
        <v>34</v>
      </c>
      <c r="D140" s="90" t="s">
        <v>20</v>
      </c>
      <c r="E140" s="90"/>
      <c r="F140" s="90"/>
      <c r="G140" s="34"/>
    </row>
    <row r="141" spans="1:7" ht="30" x14ac:dyDescent="0.25">
      <c r="A141" s="90">
        <f t="shared" si="3"/>
        <v>16.070000000000011</v>
      </c>
      <c r="B141" s="89" t="s">
        <v>81</v>
      </c>
      <c r="C141" s="90">
        <v>38</v>
      </c>
      <c r="D141" s="90" t="s">
        <v>20</v>
      </c>
      <c r="E141" s="90"/>
      <c r="F141" s="90"/>
      <c r="G141" s="34"/>
    </row>
    <row r="142" spans="1:7" ht="45" x14ac:dyDescent="0.25">
      <c r="A142" s="90">
        <f t="shared" si="3"/>
        <v>16.080000000000013</v>
      </c>
      <c r="B142" s="89" t="s">
        <v>84</v>
      </c>
      <c r="C142" s="90">
        <v>16</v>
      </c>
      <c r="D142" s="90" t="s">
        <v>20</v>
      </c>
      <c r="E142" s="90"/>
      <c r="F142" s="90"/>
      <c r="G142" s="34"/>
    </row>
    <row r="143" spans="1:7" ht="45" x14ac:dyDescent="0.25">
      <c r="A143" s="90">
        <f t="shared" si="3"/>
        <v>16.090000000000014</v>
      </c>
      <c r="B143" s="89" t="s">
        <v>122</v>
      </c>
      <c r="C143" s="90">
        <v>100</v>
      </c>
      <c r="D143" s="90" t="s">
        <v>123</v>
      </c>
      <c r="E143" s="90"/>
      <c r="F143" s="90"/>
      <c r="G143" s="34"/>
    </row>
    <row r="144" spans="1:7" ht="45" x14ac:dyDescent="0.25">
      <c r="A144" s="90">
        <f t="shared" si="3"/>
        <v>16.100000000000016</v>
      </c>
      <c r="B144" s="89" t="s">
        <v>124</v>
      </c>
      <c r="C144" s="90">
        <v>1</v>
      </c>
      <c r="D144" s="90" t="s">
        <v>20</v>
      </c>
      <c r="E144" s="90"/>
      <c r="F144" s="90"/>
      <c r="G144" s="34"/>
    </row>
    <row r="145" spans="1:7" ht="30" x14ac:dyDescent="0.25">
      <c r="A145" s="90">
        <f t="shared" si="3"/>
        <v>16.110000000000017</v>
      </c>
      <c r="B145" s="89" t="s">
        <v>125</v>
      </c>
      <c r="C145" s="90">
        <v>8</v>
      </c>
      <c r="D145" s="90" t="s">
        <v>9</v>
      </c>
      <c r="E145" s="90"/>
      <c r="F145" s="90"/>
      <c r="G145" s="34"/>
    </row>
    <row r="146" spans="1:7" ht="30" x14ac:dyDescent="0.25">
      <c r="A146" s="90">
        <f t="shared" si="3"/>
        <v>16.120000000000019</v>
      </c>
      <c r="B146" s="89" t="s">
        <v>126</v>
      </c>
      <c r="C146" s="90">
        <v>200</v>
      </c>
      <c r="D146" s="90" t="s">
        <v>9</v>
      </c>
      <c r="E146" s="90"/>
      <c r="F146" s="90"/>
      <c r="G146" s="34"/>
    </row>
    <row r="147" spans="1:7" ht="15" x14ac:dyDescent="0.25">
      <c r="A147" s="90">
        <f t="shared" si="3"/>
        <v>16.13000000000002</v>
      </c>
      <c r="B147" s="89" t="s">
        <v>127</v>
      </c>
      <c r="C147" s="90">
        <v>1</v>
      </c>
      <c r="D147" s="90" t="s">
        <v>41</v>
      </c>
      <c r="E147" s="90"/>
      <c r="F147" s="90"/>
      <c r="G147" s="34"/>
    </row>
    <row r="148" spans="1:7" ht="15" x14ac:dyDescent="0.25">
      <c r="A148" s="90">
        <f t="shared" si="3"/>
        <v>16.140000000000022</v>
      </c>
      <c r="B148" s="89" t="s">
        <v>128</v>
      </c>
      <c r="C148" s="90">
        <v>1</v>
      </c>
      <c r="D148" s="90" t="s">
        <v>9</v>
      </c>
      <c r="E148" s="90"/>
      <c r="F148" s="90"/>
      <c r="G148" s="34"/>
    </row>
    <row r="149" spans="1:7" s="34" customFormat="1" ht="15" x14ac:dyDescent="0.25">
      <c r="A149" s="3"/>
      <c r="C149" s="35"/>
      <c r="D149" s="36"/>
      <c r="E149" s="35"/>
      <c r="F149" s="37"/>
      <c r="G149" s="35"/>
    </row>
    <row r="150" spans="1:7" s="42" customFormat="1" ht="15" x14ac:dyDescent="0.25">
      <c r="A150" s="120">
        <v>17</v>
      </c>
      <c r="B150" s="83" t="s">
        <v>129</v>
      </c>
      <c r="C150" s="21"/>
      <c r="D150" s="57"/>
      <c r="E150" s="22"/>
      <c r="F150" s="23"/>
      <c r="G150" s="88">
        <f>+SUM(F151)</f>
        <v>0</v>
      </c>
    </row>
    <row r="151" spans="1:7" ht="30" x14ac:dyDescent="0.25">
      <c r="A151" s="90">
        <f t="shared" ref="A151" si="4">+A150+0.01</f>
        <v>17.010000000000002</v>
      </c>
      <c r="B151" s="89" t="s">
        <v>130</v>
      </c>
      <c r="C151" s="90">
        <v>1</v>
      </c>
      <c r="D151" s="90" t="s">
        <v>9</v>
      </c>
      <c r="E151" s="90"/>
      <c r="F151" s="90"/>
      <c r="G151" s="34"/>
    </row>
    <row r="152" spans="1:7" s="34" customFormat="1" ht="15" x14ac:dyDescent="0.25">
      <c r="A152" s="115"/>
      <c r="B152" s="96"/>
      <c r="C152" s="24"/>
      <c r="D152" s="58"/>
      <c r="E152" s="25"/>
      <c r="F152" s="26"/>
      <c r="G152" s="24"/>
    </row>
    <row r="153" spans="1:7" s="42" customFormat="1" ht="52.15" customHeight="1" x14ac:dyDescent="0.25">
      <c r="A153" s="120">
        <v>18</v>
      </c>
      <c r="B153" s="59" t="s">
        <v>116</v>
      </c>
      <c r="C153" s="97">
        <v>1</v>
      </c>
      <c r="D153" s="97" t="s">
        <v>41</v>
      </c>
      <c r="E153" s="85"/>
      <c r="F153" s="87"/>
      <c r="G153" s="88">
        <f>+SUM(F153)</f>
        <v>0</v>
      </c>
    </row>
    <row r="154" spans="1:7" s="34" customFormat="1" ht="15" x14ac:dyDescent="0.25">
      <c r="A154" s="121"/>
      <c r="B154" s="96"/>
      <c r="C154" s="98"/>
      <c r="D154" s="98"/>
      <c r="E154" s="91"/>
      <c r="F154" s="92"/>
      <c r="G154" s="7"/>
    </row>
    <row r="155" spans="1:7" s="42" customFormat="1" ht="45" customHeight="1" x14ac:dyDescent="0.25">
      <c r="A155" s="120">
        <v>19</v>
      </c>
      <c r="B155" s="59" t="s">
        <v>117</v>
      </c>
      <c r="C155" s="97">
        <v>1</v>
      </c>
      <c r="D155" s="97" t="s">
        <v>41</v>
      </c>
      <c r="E155" s="85"/>
      <c r="F155" s="87"/>
      <c r="G155" s="88">
        <f>+SUM(F155)</f>
        <v>0</v>
      </c>
    </row>
    <row r="156" spans="1:7" s="34" customFormat="1" ht="15" x14ac:dyDescent="0.25">
      <c r="A156" s="121"/>
      <c r="B156" s="96"/>
      <c r="C156" s="24"/>
      <c r="D156" s="58"/>
      <c r="E156" s="25"/>
      <c r="F156" s="26"/>
      <c r="G156" s="24"/>
    </row>
    <row r="157" spans="1:7" s="42" customFormat="1" ht="52.15" customHeight="1" x14ac:dyDescent="0.25">
      <c r="A157" s="120">
        <v>20</v>
      </c>
      <c r="B157" s="59" t="s">
        <v>132</v>
      </c>
      <c r="C157" s="97">
        <v>1</v>
      </c>
      <c r="D157" s="97" t="s">
        <v>41</v>
      </c>
      <c r="E157" s="85"/>
      <c r="F157" s="87"/>
      <c r="G157" s="88">
        <f>+SUM(F157)</f>
        <v>0</v>
      </c>
    </row>
    <row r="158" spans="1:7" s="40" customFormat="1" ht="15" x14ac:dyDescent="0.25">
      <c r="A158" s="122"/>
      <c r="C158" s="99"/>
      <c r="D158" s="47"/>
      <c r="E158" s="100"/>
      <c r="F158" s="101"/>
      <c r="G158" s="101"/>
    </row>
    <row r="159" spans="1:7" s="34" customFormat="1" ht="15.75" thickBot="1" x14ac:dyDescent="0.3">
      <c r="A159" s="123"/>
      <c r="C159" s="102"/>
      <c r="D159" s="36"/>
      <c r="E159" s="103"/>
      <c r="F159" s="104"/>
      <c r="G159" s="105"/>
    </row>
    <row r="160" spans="1:7" s="42" customFormat="1" ht="15.75" thickBot="1" x14ac:dyDescent="0.3">
      <c r="A160" s="124">
        <v>21</v>
      </c>
      <c r="B160" s="14" t="s">
        <v>23</v>
      </c>
      <c r="C160" s="17"/>
      <c r="D160" s="41"/>
      <c r="E160" s="18"/>
      <c r="F160" s="19"/>
      <c r="G160" s="106">
        <f>F161</f>
        <v>0</v>
      </c>
    </row>
    <row r="161" spans="1:7" s="34" customFormat="1" ht="15" x14ac:dyDescent="0.25">
      <c r="A161" s="90">
        <f t="shared" ref="A161" si="5">+A160+0.01</f>
        <v>21.01</v>
      </c>
      <c r="B161" s="34" t="s">
        <v>23</v>
      </c>
      <c r="C161" s="35">
        <v>1</v>
      </c>
      <c r="D161" s="36" t="s">
        <v>24</v>
      </c>
      <c r="E161" s="44"/>
      <c r="F161" s="37"/>
      <c r="G161" s="35"/>
    </row>
    <row r="162" spans="1:7" s="34" customFormat="1" ht="15.75" thickBot="1" x14ac:dyDescent="0.3">
      <c r="A162" s="3"/>
      <c r="C162" s="35"/>
      <c r="D162" s="36"/>
      <c r="E162" s="35"/>
      <c r="F162" s="37"/>
      <c r="G162" s="35"/>
    </row>
    <row r="163" spans="1:7" ht="15.75" thickBot="1" x14ac:dyDescent="0.3">
      <c r="A163" s="124">
        <v>22</v>
      </c>
      <c r="B163" s="94" t="s">
        <v>15</v>
      </c>
      <c r="C163" s="93"/>
      <c r="D163" s="93"/>
      <c r="E163" s="93"/>
      <c r="F163" s="93"/>
      <c r="G163" s="88">
        <f>+SUM(F164:F165)</f>
        <v>0</v>
      </c>
    </row>
    <row r="164" spans="1:7" ht="30" x14ac:dyDescent="0.25">
      <c r="A164" s="54">
        <v>22.01</v>
      </c>
      <c r="B164" s="89" t="s">
        <v>154</v>
      </c>
      <c r="C164" s="90">
        <f>0.6*0.6*2*24</f>
        <v>17.28</v>
      </c>
      <c r="D164" s="90" t="s">
        <v>14</v>
      </c>
      <c r="E164" s="90"/>
      <c r="F164" s="90"/>
      <c r="G164" s="95"/>
    </row>
    <row r="165" spans="1:7" ht="15" x14ac:dyDescent="0.25">
      <c r="B165" s="89"/>
      <c r="C165" s="90"/>
      <c r="D165" s="90"/>
      <c r="E165" s="90"/>
      <c r="F165" s="90"/>
      <c r="G165" s="34"/>
    </row>
    <row r="166" spans="1:7" s="34" customFormat="1" ht="15" x14ac:dyDescent="0.25">
      <c r="A166" s="3"/>
      <c r="C166" s="35"/>
      <c r="D166" s="36"/>
      <c r="E166" s="138" t="s">
        <v>139</v>
      </c>
      <c r="F166" s="138"/>
      <c r="G166" s="138">
        <f>G94+G99+G105+G111+G121+G134+G150+G160+G153+G155+G157+G163</f>
        <v>0</v>
      </c>
    </row>
    <row r="167" spans="1:7" s="34" customFormat="1" ht="15.75" thickBot="1" x14ac:dyDescent="0.3">
      <c r="A167" s="3"/>
      <c r="C167" s="35"/>
      <c r="D167" s="36"/>
      <c r="E167" s="139"/>
      <c r="F167" s="139"/>
      <c r="G167" s="140"/>
    </row>
    <row r="168" spans="1:7" s="34" customFormat="1" ht="18.75" thickBot="1" x14ac:dyDescent="0.3">
      <c r="A168" s="60"/>
      <c r="B168" s="1" t="s">
        <v>25</v>
      </c>
      <c r="C168" s="4"/>
      <c r="D168" s="2"/>
      <c r="E168" s="5"/>
      <c r="F168" s="6"/>
      <c r="G168" s="27">
        <f>G166+G89</f>
        <v>0</v>
      </c>
    </row>
    <row r="169" spans="1:7" s="34" customFormat="1" ht="15" x14ac:dyDescent="0.25">
      <c r="C169" s="61"/>
      <c r="E169" s="62"/>
      <c r="F169" s="63"/>
      <c r="G169" s="64"/>
    </row>
    <row r="170" spans="1:7" s="34" customFormat="1" ht="15" x14ac:dyDescent="0.25">
      <c r="B170" s="116" t="s">
        <v>26</v>
      </c>
      <c r="C170" s="117"/>
      <c r="D170" s="118"/>
      <c r="E170" s="119"/>
      <c r="F170" s="63"/>
      <c r="G170" s="65"/>
    </row>
    <row r="171" spans="1:7" s="34" customFormat="1" ht="17.25" customHeight="1" x14ac:dyDescent="0.25">
      <c r="B171" s="127" t="s">
        <v>27</v>
      </c>
      <c r="C171" s="128"/>
      <c r="D171" s="66"/>
      <c r="E171" s="67">
        <v>0.1</v>
      </c>
      <c r="F171" s="68">
        <f>+E171*G168</f>
        <v>0</v>
      </c>
      <c r="G171" s="65"/>
    </row>
    <row r="172" spans="1:7" s="34" customFormat="1" ht="17.25" customHeight="1" x14ac:dyDescent="0.25">
      <c r="B172" s="127" t="s">
        <v>28</v>
      </c>
      <c r="C172" s="128"/>
      <c r="D172" s="66"/>
      <c r="E172" s="67">
        <v>0.03</v>
      </c>
      <c r="F172" s="68">
        <f>E172*G168</f>
        <v>0</v>
      </c>
      <c r="G172" s="65"/>
    </row>
    <row r="173" spans="1:7" s="34" customFormat="1" ht="17.25" customHeight="1" x14ac:dyDescent="0.25">
      <c r="B173" s="127" t="s">
        <v>29</v>
      </c>
      <c r="C173" s="128"/>
      <c r="D173" s="66"/>
      <c r="E173" s="67">
        <v>0.02</v>
      </c>
      <c r="F173" s="68">
        <f>E173*G168</f>
        <v>0</v>
      </c>
      <c r="G173" s="65"/>
    </row>
    <row r="174" spans="1:7" s="34" customFormat="1" ht="17.25" customHeight="1" x14ac:dyDescent="0.25">
      <c r="B174" s="135" t="s">
        <v>30</v>
      </c>
      <c r="C174" s="136"/>
      <c r="D174" s="66"/>
      <c r="E174" s="67">
        <v>0.02</v>
      </c>
      <c r="F174" s="68">
        <f>E174*G168</f>
        <v>0</v>
      </c>
      <c r="G174" s="65"/>
    </row>
    <row r="175" spans="1:7" s="34" customFormat="1" ht="17.25" customHeight="1" x14ac:dyDescent="0.25">
      <c r="B175" s="127" t="s">
        <v>31</v>
      </c>
      <c r="C175" s="128"/>
      <c r="D175" s="66"/>
      <c r="E175" s="67">
        <v>0.01</v>
      </c>
      <c r="F175" s="68">
        <f>E175*G168</f>
        <v>0</v>
      </c>
      <c r="G175" s="65"/>
    </row>
    <row r="176" spans="1:7" s="34" customFormat="1" ht="17.25" customHeight="1" x14ac:dyDescent="0.25">
      <c r="B176" s="127" t="s">
        <v>32</v>
      </c>
      <c r="C176" s="128"/>
      <c r="D176" s="66"/>
      <c r="E176" s="67">
        <v>0.03</v>
      </c>
      <c r="F176" s="68">
        <f>E176*G168</f>
        <v>0</v>
      </c>
      <c r="G176" s="65"/>
    </row>
    <row r="177" spans="1:9" s="34" customFormat="1" ht="17.25" customHeight="1" x14ac:dyDescent="0.25">
      <c r="B177" s="127" t="s">
        <v>33</v>
      </c>
      <c r="C177" s="128"/>
      <c r="D177" s="66"/>
      <c r="E177" s="67">
        <v>1.7999999999999999E-2</v>
      </c>
      <c r="F177" s="68">
        <f>E177*G168</f>
        <v>0</v>
      </c>
      <c r="G177" s="65"/>
    </row>
    <row r="178" spans="1:9" s="34" customFormat="1" ht="17.25" customHeight="1" x14ac:dyDescent="0.25">
      <c r="B178" s="127" t="s">
        <v>34</v>
      </c>
      <c r="C178" s="128"/>
      <c r="D178" s="66"/>
      <c r="E178" s="67">
        <v>1E-3</v>
      </c>
      <c r="F178" s="68">
        <f>E178*G168</f>
        <v>0</v>
      </c>
    </row>
    <row r="179" spans="1:9" s="34" customFormat="1" ht="17.25" customHeight="1" x14ac:dyDescent="0.25">
      <c r="B179" s="69"/>
      <c r="C179" s="69"/>
      <c r="D179" s="70"/>
      <c r="E179" s="71"/>
      <c r="F179" s="71"/>
    </row>
    <row r="180" spans="1:9" s="34" customFormat="1" ht="18.75" customHeight="1" thickBot="1" x14ac:dyDescent="0.3">
      <c r="C180" s="72"/>
      <c r="D180" s="73"/>
      <c r="E180" s="74"/>
      <c r="F180" s="63"/>
      <c r="G180" s="75">
        <f>F171+F172+F173+F174+F175+F176+F177+F178</f>
        <v>0</v>
      </c>
    </row>
    <row r="181" spans="1:9" s="34" customFormat="1" ht="18.75" thickBot="1" x14ac:dyDescent="0.3">
      <c r="A181" s="60"/>
      <c r="B181" s="1" t="s">
        <v>35</v>
      </c>
      <c r="C181" s="4"/>
      <c r="D181" s="2"/>
      <c r="E181" s="5"/>
      <c r="F181" s="6"/>
      <c r="G181" s="27">
        <f>G168+G180</f>
        <v>0</v>
      </c>
    </row>
    <row r="182" spans="1:9" s="34" customFormat="1" ht="26.45" customHeight="1" x14ac:dyDescent="0.25">
      <c r="B182" s="76" t="s">
        <v>36</v>
      </c>
      <c r="C182" s="61"/>
      <c r="E182" s="77">
        <v>0.03</v>
      </c>
      <c r="G182" s="78">
        <f>E182*G181</f>
        <v>0</v>
      </c>
    </row>
    <row r="183" spans="1:9" s="34" customFormat="1" ht="20.45" customHeight="1" thickBot="1" x14ac:dyDescent="0.3">
      <c r="A183" s="79"/>
      <c r="B183" s="80"/>
      <c r="C183" s="62"/>
      <c r="D183" s="79"/>
      <c r="E183" s="62"/>
      <c r="F183" s="81"/>
      <c r="G183" s="64"/>
    </row>
    <row r="184" spans="1:9" s="76" customFormat="1" ht="15.75" thickBot="1" x14ac:dyDescent="0.3">
      <c r="A184" s="82"/>
      <c r="B184" s="28" t="s">
        <v>37</v>
      </c>
      <c r="C184" s="29"/>
      <c r="D184" s="28"/>
      <c r="E184" s="29"/>
      <c r="F184" s="30"/>
      <c r="G184" s="31">
        <f>G181+G182</f>
        <v>0</v>
      </c>
    </row>
    <row r="185" spans="1:9" s="34" customFormat="1" ht="15" x14ac:dyDescent="0.25"/>
    <row r="186" spans="1:9" x14ac:dyDescent="0.25">
      <c r="A186" s="32"/>
      <c r="C186" s="32"/>
      <c r="D186" s="32"/>
      <c r="E186" s="132"/>
      <c r="F186" s="132"/>
      <c r="G186" s="133"/>
      <c r="H186" s="111"/>
      <c r="I186" s="111"/>
    </row>
    <row r="187" spans="1:9" x14ac:dyDescent="0.25">
      <c r="A187" s="32"/>
      <c r="C187" s="32"/>
      <c r="D187" s="32"/>
      <c r="E187" s="132"/>
      <c r="F187" s="132"/>
      <c r="G187" s="134"/>
      <c r="H187" s="111"/>
      <c r="I187" s="111"/>
    </row>
    <row r="188" spans="1:9" ht="19.5" x14ac:dyDescent="0.25">
      <c r="A188" s="32"/>
      <c r="C188" s="32"/>
      <c r="D188" s="32"/>
      <c r="E188" s="32"/>
      <c r="F188" s="32"/>
      <c r="G188" s="13"/>
      <c r="H188" s="111"/>
      <c r="I188" s="111"/>
    </row>
    <row r="189" spans="1:9" ht="19.5" x14ac:dyDescent="0.25">
      <c r="A189" s="32"/>
      <c r="C189" s="32"/>
      <c r="D189" s="32"/>
      <c r="E189" s="32"/>
      <c r="F189" s="32"/>
      <c r="G189" s="13"/>
      <c r="H189" s="111"/>
      <c r="I189" s="111"/>
    </row>
    <row r="190" spans="1:9" ht="21" customHeight="1" x14ac:dyDescent="0.25">
      <c r="A190" s="32"/>
      <c r="B190" s="131" t="s">
        <v>42</v>
      </c>
      <c r="C190" s="131"/>
      <c r="D190" s="131"/>
      <c r="E190" s="131"/>
      <c r="F190" s="131"/>
      <c r="G190" s="131"/>
      <c r="H190" s="111"/>
      <c r="I190" s="111"/>
    </row>
    <row r="191" spans="1:9" ht="24.6" customHeight="1" x14ac:dyDescent="0.25">
      <c r="A191" s="32"/>
      <c r="B191" s="129"/>
      <c r="C191" s="129"/>
      <c r="D191" s="129"/>
      <c r="E191" s="129"/>
      <c r="F191" s="129"/>
      <c r="G191" s="129"/>
    </row>
    <row r="192" spans="1:9" x14ac:dyDescent="0.25">
      <c r="A192" s="32"/>
      <c r="B192" s="130"/>
      <c r="C192" s="130"/>
      <c r="D192" s="130"/>
      <c r="E192" s="130"/>
      <c r="F192" s="130"/>
      <c r="G192" s="130"/>
    </row>
    <row r="193" s="32" customFormat="1" x14ac:dyDescent="0.25"/>
    <row r="194" s="32" customFormat="1" x14ac:dyDescent="0.25"/>
    <row r="195" s="32" customFormat="1" x14ac:dyDescent="0.25"/>
    <row r="196" s="32" customFormat="1" x14ac:dyDescent="0.25"/>
    <row r="197" s="32" customFormat="1" x14ac:dyDescent="0.25"/>
    <row r="198" s="32" customFormat="1" x14ac:dyDescent="0.25"/>
    <row r="199" s="32" customFormat="1" x14ac:dyDescent="0.25"/>
    <row r="200" s="32" customFormat="1" x14ac:dyDescent="0.25"/>
    <row r="201" s="32" customFormat="1" x14ac:dyDescent="0.25"/>
    <row r="202" s="32" customFormat="1" x14ac:dyDescent="0.25"/>
    <row r="203" s="32" customFormat="1" x14ac:dyDescent="0.25"/>
    <row r="204" s="32" customFormat="1" x14ac:dyDescent="0.25"/>
    <row r="205" s="32" customFormat="1" x14ac:dyDescent="0.25"/>
    <row r="206" s="32" customFormat="1" x14ac:dyDescent="0.25"/>
    <row r="207" s="32" customFormat="1" x14ac:dyDescent="0.25"/>
    <row r="208" s="32" customFormat="1" x14ac:dyDescent="0.25"/>
    <row r="209" s="32" customFormat="1" x14ac:dyDescent="0.25"/>
    <row r="210" s="32" customFormat="1" x14ac:dyDescent="0.25"/>
    <row r="211" s="32" customFormat="1" x14ac:dyDescent="0.25"/>
    <row r="212" s="32" customFormat="1" x14ac:dyDescent="0.25"/>
    <row r="213" s="32" customFormat="1" x14ac:dyDescent="0.25"/>
    <row r="214" s="32" customFormat="1" x14ac:dyDescent="0.25"/>
    <row r="215" s="32" customFormat="1" x14ac:dyDescent="0.25"/>
    <row r="216" s="32" customFormat="1" x14ac:dyDescent="0.25"/>
    <row r="217" s="32" customFormat="1" x14ac:dyDescent="0.25"/>
    <row r="218" s="32" customFormat="1" x14ac:dyDescent="0.25"/>
    <row r="219" s="32" customFormat="1" x14ac:dyDescent="0.25"/>
    <row r="220" s="32" customFormat="1" x14ac:dyDescent="0.25"/>
    <row r="221" s="32" customFormat="1" x14ac:dyDescent="0.25"/>
    <row r="222" s="32" customFormat="1" x14ac:dyDescent="0.25"/>
    <row r="223" s="32" customFormat="1" x14ac:dyDescent="0.25"/>
    <row r="224" s="32" customFormat="1" x14ac:dyDescent="0.25"/>
    <row r="225" s="32" customFormat="1" x14ac:dyDescent="0.25"/>
    <row r="226" s="32" customFormat="1" x14ac:dyDescent="0.25"/>
    <row r="227" s="32" customFormat="1" x14ac:dyDescent="0.25"/>
    <row r="228" s="32" customFormat="1" x14ac:dyDescent="0.25"/>
    <row r="229" s="32" customFormat="1" x14ac:dyDescent="0.25"/>
    <row r="230" s="32" customFormat="1" x14ac:dyDescent="0.25"/>
    <row r="231" s="32" customFormat="1" x14ac:dyDescent="0.25"/>
    <row r="232" s="32" customFormat="1" x14ac:dyDescent="0.25"/>
    <row r="233" s="32" customFormat="1" x14ac:dyDescent="0.25"/>
    <row r="234" s="32" customFormat="1" x14ac:dyDescent="0.25"/>
    <row r="235" s="32" customFormat="1" x14ac:dyDescent="0.25"/>
    <row r="236" s="32" customFormat="1" x14ac:dyDescent="0.25"/>
    <row r="237" s="32" customFormat="1" x14ac:dyDescent="0.25"/>
    <row r="238" s="32" customFormat="1" x14ac:dyDescent="0.25"/>
    <row r="239" s="32" customFormat="1" x14ac:dyDescent="0.25"/>
    <row r="240" s="32" customFormat="1" x14ac:dyDescent="0.25"/>
    <row r="241" s="32" customFormat="1" x14ac:dyDescent="0.25"/>
    <row r="242" s="32" customFormat="1" x14ac:dyDescent="0.25"/>
    <row r="243" s="32" customFormat="1" x14ac:dyDescent="0.25"/>
    <row r="244" s="32" customFormat="1" x14ac:dyDescent="0.25"/>
    <row r="245" s="32" customFormat="1" x14ac:dyDescent="0.25"/>
    <row r="246" s="32" customFormat="1" x14ac:dyDescent="0.25"/>
    <row r="247" s="32" customFormat="1" x14ac:dyDescent="0.25"/>
    <row r="248" s="32" customFormat="1" x14ac:dyDescent="0.25"/>
    <row r="249" s="32" customFormat="1" x14ac:dyDescent="0.25"/>
    <row r="250" s="32" customFormat="1" x14ac:dyDescent="0.25"/>
    <row r="251" s="32" customFormat="1" x14ac:dyDescent="0.25"/>
    <row r="252" s="32" customFormat="1" x14ac:dyDescent="0.25"/>
  </sheetData>
  <mergeCells count="18">
    <mergeCell ref="G166:G167"/>
    <mergeCell ref="B171:C171"/>
    <mergeCell ref="B172:C172"/>
    <mergeCell ref="B173:C173"/>
    <mergeCell ref="E89:F90"/>
    <mergeCell ref="G89:G90"/>
    <mergeCell ref="B174:C174"/>
    <mergeCell ref="A1:F9"/>
    <mergeCell ref="E166:F167"/>
    <mergeCell ref="B175:C175"/>
    <mergeCell ref="B176:C176"/>
    <mergeCell ref="B177:C177"/>
    <mergeCell ref="B178:C178"/>
    <mergeCell ref="B191:G191"/>
    <mergeCell ref="B192:G192"/>
    <mergeCell ref="B190:G190"/>
    <mergeCell ref="E186:F187"/>
    <mergeCell ref="G186:G187"/>
  </mergeCells>
  <pageMargins left="0.7" right="0.7" top="0.75" bottom="0.75" header="0.3" footer="0.3"/>
  <pageSetup scale="48" fitToHeight="0" orientation="portrait" r:id="rId1"/>
  <rowBreaks count="2" manualBreakCount="2">
    <brk id="59" max="6" man="1"/>
    <brk id="13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872F9-FA05-496D-A75F-F6F20C48B4D6}">
  <dimension ref="A1"/>
  <sheetViews>
    <sheetView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1F87-096C-41CA-8FBC-C032F53DDBD1}">
  <sheetPr>
    <pageSetUpPr fitToPage="1"/>
  </sheetPr>
  <dimension ref="A1"/>
  <sheetViews>
    <sheetView view="pageBreakPreview" zoomScaleNormal="100" zoomScaleSheetLayoutView="100" workbookViewId="0">
      <selection activeCell="B11" sqref="B11"/>
    </sheetView>
  </sheetViews>
  <sheetFormatPr baseColWidth="10" defaultColWidth="11.5703125" defaultRowHeight="15" x14ac:dyDescent="0.25"/>
  <sheetData/>
  <pageMargins left="0.70866141732283472" right="0.70866141732283472" top="0.74803149606299213" bottom="0.74803149606299213" header="0.31496062992125984" footer="0.31496062992125984"/>
  <pageSetup scale="7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PRESUPUESTO</vt:lpstr>
      <vt:lpstr>Sheet1</vt:lpstr>
      <vt:lpstr>sheet2</vt:lpstr>
      <vt:lpstr>PRESUPUESTO!Área_de_impresión</vt:lpstr>
      <vt:lpstr>sheet2!Área_de_impresión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Asociación de Municipios Región Valdesia</cp:lastModifiedBy>
  <cp:lastPrinted>2026-05-14T18:41:38Z</cp:lastPrinted>
  <dcterms:created xsi:type="dcterms:W3CDTF">2022-09-10T00:52:45Z</dcterms:created>
  <dcterms:modified xsi:type="dcterms:W3CDTF">2026-05-15T03:12:45Z</dcterms:modified>
</cp:coreProperties>
</file>